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giordanom\Documents\CSR 2023-2027\Predisposizione bandi\SRD01\PAS\"/>
    </mc:Choice>
  </mc:AlternateContent>
  <workbookProtection workbookPassword="B224" lockStructure="1"/>
  <bookViews>
    <workbookView xWindow="-28920" yWindow="-120" windowWidth="29040" windowHeight="15720" tabRatio="893" firstSheet="1" activeTab="5"/>
  </bookViews>
  <sheets>
    <sheet name="province" sheetId="14" state="hidden" r:id="rId1"/>
    <sheet name="Dati generali" sheetId="1" r:id="rId2"/>
    <sheet name="Produzione Standard" sheetId="2" r:id="rId3"/>
    <sheet name="Attrezzature e fabbricati" sheetId="3" r:id="rId4"/>
    <sheet name="UCS" sheetId="13" r:id="rId5"/>
    <sheet name="Piano investimenti" sheetId="7" r:id="rId6"/>
    <sheet name="Interventi ambientali" sheetId="6" r:id="rId7"/>
    <sheet name="Prestazioni e sostenibilità" sheetId="8" r:id="rId8"/>
    <sheet name="Criteri di selezione" sheetId="9" r:id="rId9"/>
    <sheet name="Riepilogo" sheetId="10" r:id="rId10"/>
  </sheets>
  <definedNames>
    <definedName name="_xlnm._FilterDatabase" localSheetId="0" hidden="1">province!$A$1:$C$235</definedName>
    <definedName name="_xlnm.Print_Area" localSheetId="3">'Attrezzature e fabbricati'!$A$1:$BH$57</definedName>
    <definedName name="_xlnm.Print_Area" localSheetId="8">'Criteri di selezione'!$A$1:$BC$146</definedName>
    <definedName name="_xlnm.Print_Area" localSheetId="1">'Dati generali'!$A$1:$AY$103</definedName>
    <definedName name="_xlnm.Print_Area" localSheetId="6">'Interventi ambientali'!$A$1:$AZ$160</definedName>
    <definedName name="_xlnm.Print_Area" localSheetId="5">'Piano investimenti'!$A$1:$BV$118</definedName>
    <definedName name="_xlnm.Print_Area" localSheetId="7">'Prestazioni e sostenibilità'!$A$1:$BA$70</definedName>
    <definedName name="_xlnm.Print_Area" localSheetId="2">'Produzione Standard'!$A$1:$AZ$116</definedName>
    <definedName name="_xlnm.Print_Area" localSheetId="9">Riepilogo!$A$1:$AZ$37</definedName>
    <definedName name="_xlnm.Print_Area" localSheetId="4">UCS!$A$1:$AL$66</definedName>
    <definedName name="GENOVA">province!$B$137:$B$203</definedName>
    <definedName name="IMPERIA">province!$B$2:$B$67</definedName>
    <definedName name="LASPEZIA">province!$B$204:$B$235</definedName>
    <definedName name="PROVINCE">province!$G$1:$G$5</definedName>
    <definedName name="SAVONA">province!$B$68:$B$136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3" i="9" l="1"/>
  <c r="AO17" i="9"/>
  <c r="AO8" i="9"/>
  <c r="T81" i="7"/>
  <c r="T79" i="7"/>
  <c r="T83" i="7"/>
  <c r="T85" i="7"/>
  <c r="T87" i="7"/>
  <c r="T77" i="7"/>
  <c r="T89" i="7" l="1"/>
  <c r="AO28" i="9" l="1"/>
  <c r="AO9" i="8" l="1"/>
  <c r="AO93" i="9" l="1"/>
  <c r="AO86" i="9"/>
  <c r="AO120" i="9"/>
  <c r="AO78" i="9"/>
  <c r="AO39" i="9"/>
  <c r="AO72" i="9"/>
  <c r="AV12" i="7" l="1"/>
  <c r="AV15" i="7"/>
  <c r="AV18" i="7"/>
  <c r="AV21" i="7"/>
  <c r="AV24" i="7"/>
  <c r="AV27" i="7"/>
  <c r="AV30" i="7"/>
  <c r="AV33" i="7"/>
  <c r="AV36" i="7"/>
  <c r="AV39" i="7"/>
  <c r="AV42" i="7"/>
  <c r="AV45" i="7"/>
  <c r="AV48" i="7"/>
  <c r="AV51" i="7"/>
  <c r="AV54" i="7"/>
  <c r="AL57" i="7"/>
  <c r="AA40" i="3"/>
  <c r="AV40" i="3"/>
  <c r="AO109" i="9" l="1"/>
  <c r="V136" i="9"/>
  <c r="AQ156" i="6"/>
  <c r="V134" i="9" s="1"/>
  <c r="V138" i="9" l="1"/>
  <c r="AO131" i="9" s="1"/>
  <c r="AO64" i="9"/>
  <c r="AO100" i="9" s="1"/>
  <c r="AM29" i="1"/>
  <c r="AV9" i="7" l="1"/>
  <c r="AV57" i="7" s="1"/>
  <c r="AL35" i="1" l="1"/>
  <c r="AO52" i="9" s="1"/>
  <c r="AP142" i="9" s="1"/>
  <c r="AU97" i="2"/>
  <c r="AU98" i="2"/>
  <c r="AU99" i="2"/>
  <c r="AU100" i="2"/>
  <c r="AU101" i="2"/>
  <c r="AU102" i="2"/>
  <c r="AU103" i="2"/>
  <c r="AU104" i="2"/>
  <c r="AU105" i="2"/>
  <c r="AL97" i="2"/>
  <c r="AL98" i="2"/>
  <c r="AL99" i="2"/>
  <c r="AL100" i="2"/>
  <c r="AL101" i="2"/>
  <c r="AL102" i="2"/>
  <c r="AL103" i="2"/>
  <c r="AL104" i="2"/>
  <c r="AL105" i="2"/>
  <c r="AD96" i="2"/>
  <c r="AU96" i="2" s="1"/>
  <c r="AD95" i="2"/>
  <c r="AU95" i="2" s="1"/>
  <c r="AD94" i="2"/>
  <c r="AU94" i="2" s="1"/>
  <c r="AD93" i="2"/>
  <c r="AU93" i="2" s="1"/>
  <c r="AD92" i="2"/>
  <c r="AU92" i="2" s="1"/>
  <c r="AD91" i="2"/>
  <c r="AU91" i="2" s="1"/>
  <c r="AD90" i="2"/>
  <c r="AL90" i="2" s="1"/>
  <c r="AD59" i="2"/>
  <c r="AL59" i="2" s="1"/>
  <c r="AD58" i="2"/>
  <c r="AL58" i="2" s="1"/>
  <c r="AD45" i="2"/>
  <c r="AU45" i="2" s="1"/>
  <c r="AL9" i="2"/>
  <c r="AU9" i="2"/>
  <c r="AL10" i="2"/>
  <c r="AU10" i="2"/>
  <c r="AL11" i="2"/>
  <c r="AU11" i="2"/>
  <c r="AL12" i="2"/>
  <c r="AU12" i="2"/>
  <c r="AL13" i="2"/>
  <c r="AU13" i="2"/>
  <c r="AL14" i="2"/>
  <c r="AU14" i="2"/>
  <c r="AL15" i="2"/>
  <c r="AU15" i="2"/>
  <c r="AL16" i="2"/>
  <c r="AU16" i="2"/>
  <c r="AL17" i="2"/>
  <c r="AU17" i="2"/>
  <c r="AL18" i="2"/>
  <c r="AU18" i="2"/>
  <c r="AL19" i="2"/>
  <c r="AU19" i="2"/>
  <c r="AL20" i="2"/>
  <c r="AU20" i="2"/>
  <c r="AL21" i="2"/>
  <c r="AU21" i="2"/>
  <c r="AL22" i="2"/>
  <c r="AU22" i="2"/>
  <c r="AL23" i="2"/>
  <c r="AU23" i="2"/>
  <c r="AL24" i="2"/>
  <c r="AU24" i="2"/>
  <c r="AL25" i="2"/>
  <c r="AU25" i="2"/>
  <c r="AL26" i="2"/>
  <c r="AU26" i="2"/>
  <c r="AL27" i="2"/>
  <c r="AU27" i="2"/>
  <c r="AL28" i="2"/>
  <c r="AU28" i="2"/>
  <c r="AL29" i="2"/>
  <c r="AU29" i="2"/>
  <c r="AL30" i="2"/>
  <c r="AU30" i="2"/>
  <c r="AL31" i="2"/>
  <c r="AU31" i="2"/>
  <c r="AL32" i="2"/>
  <c r="AU32" i="2"/>
  <c r="AL33" i="2"/>
  <c r="AU33" i="2"/>
  <c r="AL34" i="2"/>
  <c r="AU34" i="2"/>
  <c r="AL35" i="2"/>
  <c r="AU35" i="2"/>
  <c r="AL36" i="2"/>
  <c r="AU36" i="2"/>
  <c r="AL37" i="2"/>
  <c r="AU37" i="2"/>
  <c r="AL38" i="2"/>
  <c r="AU38" i="2"/>
  <c r="AL39" i="2"/>
  <c r="AU39" i="2"/>
  <c r="AL40" i="2"/>
  <c r="AU40" i="2"/>
  <c r="AL41" i="2"/>
  <c r="AU41" i="2"/>
  <c r="AL42" i="2"/>
  <c r="AU42" i="2"/>
  <c r="AL43" i="2"/>
  <c r="AU43" i="2"/>
  <c r="AL44" i="2"/>
  <c r="AU44" i="2"/>
  <c r="AL46" i="2"/>
  <c r="AU46" i="2"/>
  <c r="AL47" i="2"/>
  <c r="AU47" i="2"/>
  <c r="AL48" i="2"/>
  <c r="AU48" i="2"/>
  <c r="AL49" i="2"/>
  <c r="AU49" i="2"/>
  <c r="AL50" i="2"/>
  <c r="AU50" i="2"/>
  <c r="AL51" i="2"/>
  <c r="AU51" i="2"/>
  <c r="AL52" i="2"/>
  <c r="AU52" i="2"/>
  <c r="AL53" i="2"/>
  <c r="AU53" i="2"/>
  <c r="AL54" i="2"/>
  <c r="AU54" i="2"/>
  <c r="AL55" i="2"/>
  <c r="AU55" i="2"/>
  <c r="AL56" i="2"/>
  <c r="AU56" i="2"/>
  <c r="AL57" i="2"/>
  <c r="AU57" i="2"/>
  <c r="AL60" i="2"/>
  <c r="AU60" i="2"/>
  <c r="AL61" i="2"/>
  <c r="AU61" i="2"/>
  <c r="AL62" i="2"/>
  <c r="AU62" i="2"/>
  <c r="AL63" i="2"/>
  <c r="AU63" i="2"/>
  <c r="AL64" i="2"/>
  <c r="AU64" i="2"/>
  <c r="AL65" i="2"/>
  <c r="AU65" i="2"/>
  <c r="AL66" i="2"/>
  <c r="AU66" i="2"/>
  <c r="AL67" i="2"/>
  <c r="AU67" i="2"/>
  <c r="AL68" i="2"/>
  <c r="AU68" i="2"/>
  <c r="AL69" i="2"/>
  <c r="AU69" i="2"/>
  <c r="AL70" i="2"/>
  <c r="AU70" i="2"/>
  <c r="AL71" i="2"/>
  <c r="AU71" i="2"/>
  <c r="AL72" i="2"/>
  <c r="AU72" i="2"/>
  <c r="AL73" i="2"/>
  <c r="AU73" i="2"/>
  <c r="AL74" i="2"/>
  <c r="AU74" i="2"/>
  <c r="AL75" i="2"/>
  <c r="AU75" i="2"/>
  <c r="AL76" i="2"/>
  <c r="AU76" i="2"/>
  <c r="AL77" i="2"/>
  <c r="AU77" i="2"/>
  <c r="AL78" i="2"/>
  <c r="AU78" i="2"/>
  <c r="AL79" i="2"/>
  <c r="AU79" i="2"/>
  <c r="AL80" i="2"/>
  <c r="AU80" i="2"/>
  <c r="AL81" i="2"/>
  <c r="AU81" i="2"/>
  <c r="AL82" i="2"/>
  <c r="AU82" i="2"/>
  <c r="AL83" i="2"/>
  <c r="AU83" i="2"/>
  <c r="AL84" i="2"/>
  <c r="AU84" i="2"/>
  <c r="AL85" i="2"/>
  <c r="AU85" i="2"/>
  <c r="AL86" i="2"/>
  <c r="AU86" i="2"/>
  <c r="AL87" i="2"/>
  <c r="AU87" i="2"/>
  <c r="AL88" i="2"/>
  <c r="AU88" i="2"/>
  <c r="AL89" i="2"/>
  <c r="AU89" i="2"/>
  <c r="AL96" i="2" l="1"/>
  <c r="AL95" i="2"/>
  <c r="AU59" i="2"/>
  <c r="AL45" i="2"/>
  <c r="AL94" i="2"/>
  <c r="AL93" i="2"/>
  <c r="AL92" i="2"/>
  <c r="AL91" i="2"/>
  <c r="AU90" i="2"/>
  <c r="AU58" i="2"/>
  <c r="W40" i="13" l="1"/>
  <c r="AD40" i="13" s="1"/>
  <c r="W18" i="13"/>
  <c r="AD18" i="13" s="1"/>
  <c r="S64" i="13"/>
  <c r="S56" i="13"/>
  <c r="W45" i="13"/>
  <c r="AD45" i="13" s="1"/>
  <c r="W43" i="13"/>
  <c r="AD43" i="13" s="1"/>
  <c r="W42" i="13"/>
  <c r="AD42" i="13" s="1"/>
  <c r="W38" i="13"/>
  <c r="AD38" i="13" s="1"/>
  <c r="W37" i="13"/>
  <c r="AD37" i="13" s="1"/>
  <c r="W36" i="13"/>
  <c r="AD36" i="13" s="1"/>
  <c r="W34" i="13"/>
  <c r="AD34" i="13" s="1"/>
  <c r="W32" i="13"/>
  <c r="AD32" i="13" s="1"/>
  <c r="W31" i="13"/>
  <c r="AD31" i="13" s="1"/>
  <c r="W23" i="13"/>
  <c r="AD23" i="13" s="1"/>
  <c r="W21" i="13"/>
  <c r="AD21" i="13" s="1"/>
  <c r="W20" i="13"/>
  <c r="AD20" i="13" s="1"/>
  <c r="W16" i="13"/>
  <c r="AD16" i="13" s="1"/>
  <c r="W15" i="13"/>
  <c r="AD15" i="13" s="1"/>
  <c r="W14" i="13"/>
  <c r="AD14" i="13" s="1"/>
  <c r="W12" i="13"/>
  <c r="AD12" i="13" s="1"/>
  <c r="W10" i="13"/>
  <c r="AD10" i="13" s="1"/>
  <c r="W9" i="13"/>
  <c r="AD9" i="13" s="1"/>
  <c r="AQ106" i="2" l="1"/>
  <c r="AQ108" i="2" s="1"/>
  <c r="AH106" i="2"/>
  <c r="AL110" i="2"/>
  <c r="AH108" i="2" l="1"/>
  <c r="AU110" i="2"/>
  <c r="AO35" i="8" l="1"/>
  <c r="AO50" i="8" s="1"/>
  <c r="AL55" i="8" s="1"/>
  <c r="AO12" i="8"/>
  <c r="AO15" i="8" l="1"/>
  <c r="AO27" i="8" s="1"/>
  <c r="AL58" i="8" s="1"/>
</calcChain>
</file>

<file path=xl/comments1.xml><?xml version="1.0" encoding="utf-8"?>
<comments xmlns="http://schemas.openxmlformats.org/spreadsheetml/2006/main">
  <authors>
    <author>Martina Giordano</author>
  </authors>
  <commentList>
    <comment ref="BB5" authorId="0" shapeId="0">
      <text>
        <r>
          <rPr>
            <b/>
            <sz val="11"/>
            <color indexed="81"/>
            <rFont val="Arial"/>
            <family val="2"/>
          </rPr>
          <t>inserire una X se pertinente per il calcolo del relativo criterio di selezione</t>
        </r>
      </text>
    </comment>
  </commentList>
</comments>
</file>

<file path=xl/comments2.xml><?xml version="1.0" encoding="utf-8"?>
<comments xmlns="http://schemas.openxmlformats.org/spreadsheetml/2006/main">
  <authors>
    <author>Giordano Martina</author>
  </authors>
  <commentList>
    <comment ref="AO18" authorId="0" shapeId="0">
      <text>
        <r>
          <rPr>
            <b/>
            <sz val="12"/>
            <color indexed="81"/>
            <rFont val="Arial"/>
            <family val="2"/>
          </rPr>
          <t>inserire l'importo della rata di reintegrazione calcolata nel PAS della domanda già presentata</t>
        </r>
      </text>
    </comment>
  </commentList>
</comments>
</file>

<file path=xl/sharedStrings.xml><?xml version="1.0" encoding="utf-8"?>
<sst xmlns="http://schemas.openxmlformats.org/spreadsheetml/2006/main" count="2670" uniqueCount="797">
  <si>
    <t>REGIONE LIGURIA</t>
  </si>
  <si>
    <t>PIANO AZIENDALE DI SVILUPPO (PAS)</t>
  </si>
  <si>
    <t>Informazioni anagrafiche</t>
  </si>
  <si>
    <t>1.   DATI IDENTIFICATIVI DEL RICHIEDENTE</t>
  </si>
  <si>
    <t xml:space="preserve"> (devono essere i medesimi della domanda di sostegno e del fascicolo aziendale collegati)</t>
  </si>
  <si>
    <t>Il/La sottoscritto/a</t>
  </si>
  <si>
    <t>nella qualità di</t>
  </si>
  <si>
    <t>Titolare di azienda agricola omonima</t>
  </si>
  <si>
    <t>Rappresentante legale dell'azienda sotto indicata</t>
  </si>
  <si>
    <t>Ditta individuale</t>
  </si>
  <si>
    <t>Altro</t>
  </si>
  <si>
    <t>(specificare)</t>
  </si>
  <si>
    <t>Introduzione</t>
  </si>
  <si>
    <t>-  si possano valutare gli obiettivi che l'azienda si pone e le modalità con cui intende raggiungerli, nonché gli impegni derivanti;</t>
  </si>
  <si>
    <t>Una copia del PAS deve rimane all’agricoltore allegata alla relativa domanda</t>
  </si>
  <si>
    <t>Il piano aziendale deve essere compilato in tutte le sue parti</t>
  </si>
  <si>
    <t>campi gialli</t>
  </si>
  <si>
    <t>campi nei quali si devono inserire i dati richiesti, scrivendo o selezionando dal menù a tendina</t>
  </si>
  <si>
    <t xml:space="preserve">nei campi SCELTA o nelle caselle di selezione </t>
  </si>
  <si>
    <t>campi azzurri</t>
  </si>
  <si>
    <t>campi nei quali è presente una formula automatica che determina il risultato, non modificare</t>
  </si>
  <si>
    <t xml:space="preserve">alcuni campi formula prendono colore </t>
  </si>
  <si>
    <t xml:space="preserve">rosso </t>
  </si>
  <si>
    <t xml:space="preserve">o </t>
  </si>
  <si>
    <t>verde</t>
  </si>
  <si>
    <t>a seconda che l'esito sia rispettivamente negativo o positivo</t>
  </si>
  <si>
    <t>Codice</t>
  </si>
  <si>
    <t>Descrizione</t>
  </si>
  <si>
    <t>Quantità</t>
  </si>
  <si>
    <t>Produzione Standard</t>
  </si>
  <si>
    <t>D01</t>
  </si>
  <si>
    <t>Ha</t>
  </si>
  <si>
    <t>D02</t>
  </si>
  <si>
    <t>D03</t>
  </si>
  <si>
    <t>D04</t>
  </si>
  <si>
    <t>D05</t>
  </si>
  <si>
    <t>D06</t>
  </si>
  <si>
    <t>D07</t>
  </si>
  <si>
    <t>D08</t>
  </si>
  <si>
    <t>D10</t>
  </si>
  <si>
    <t>D11</t>
  </si>
  <si>
    <t>D12</t>
  </si>
  <si>
    <t>D23</t>
  </si>
  <si>
    <t>D24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</si>
  <si>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</si>
  <si>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</si>
  <si>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</si>
  <si>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</si>
  <si>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</si>
  <si>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</si>
  <si>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</si>
  <si>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</si>
  <si>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</si>
  <si>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LIG1</t>
  </si>
  <si>
    <t>LIG2</t>
  </si>
  <si>
    <t>LIG5</t>
  </si>
  <si>
    <t>D35</t>
  </si>
  <si>
    <t>D14A</t>
  </si>
  <si>
    <t>D14B</t>
  </si>
  <si>
    <t>D15</t>
  </si>
  <si>
    <t>D16</t>
  </si>
  <si>
    <t>D17</t>
  </si>
  <si>
    <t>D18A</t>
  </si>
  <si>
    <t>D18C</t>
  </si>
  <si>
    <t>D18D</t>
  </si>
  <si>
    <t>D18B</t>
  </si>
  <si>
    <t>D19</t>
  </si>
  <si>
    <t>D20</t>
  </si>
  <si>
    <t>F01</t>
  </si>
  <si>
    <t>F02</t>
  </si>
  <si>
    <t>G01A</t>
  </si>
  <si>
    <t>G01B</t>
  </si>
  <si>
    <t>G01D</t>
  </si>
  <si>
    <t>G01C</t>
  </si>
  <si>
    <t>G02</t>
  </si>
  <si>
    <t>G03A</t>
  </si>
  <si>
    <t>G03B</t>
  </si>
  <si>
    <t>LIG3</t>
  </si>
  <si>
    <t>LIG4</t>
  </si>
  <si>
    <t>G04A</t>
  </si>
  <si>
    <t>G04B</t>
  </si>
  <si>
    <t>G04C</t>
  </si>
  <si>
    <t>G04D</t>
  </si>
  <si>
    <t>G05</t>
  </si>
  <si>
    <t>G06</t>
  </si>
  <si>
    <t>G07</t>
  </si>
  <si>
    <t>I02</t>
  </si>
  <si>
    <t>J01</t>
  </si>
  <si>
    <t>Nr capi</t>
  </si>
  <si>
    <t>J02</t>
  </si>
  <si>
    <t>J03</t>
  </si>
  <si>
    <t>J04</t>
  </si>
  <si>
    <t>J05</t>
  </si>
  <si>
    <t>J06</t>
  </si>
  <si>
    <t>J07</t>
  </si>
  <si>
    <t>J08</t>
  </si>
  <si>
    <t>J09A</t>
  </si>
  <si>
    <t>J09B</t>
  </si>
  <si>
    <t>J10A</t>
  </si>
  <si>
    <t>J10B</t>
  </si>
  <si>
    <t>J11</t>
  </si>
  <si>
    <t>J12</t>
  </si>
  <si>
    <t>J13</t>
  </si>
  <si>
    <t>J14</t>
  </si>
  <si>
    <t>J15</t>
  </si>
  <si>
    <t>J16A</t>
  </si>
  <si>
    <t>J16B</t>
  </si>
  <si>
    <t>J16C</t>
  </si>
  <si>
    <t>J16D</t>
  </si>
  <si>
    <t>J17</t>
  </si>
  <si>
    <t>J18</t>
  </si>
  <si>
    <t>Nr Alveari</t>
  </si>
  <si>
    <t>LIGB</t>
  </si>
  <si>
    <t>TOT SAU</t>
  </si>
  <si>
    <t>PRODUZIONE STANDARD TOTALE</t>
  </si>
  <si>
    <t>Selezionare dal menù a tendina</t>
  </si>
  <si>
    <t>Tipo macchina/attrezzatura</t>
  </si>
  <si>
    <t>Marca</t>
  </si>
  <si>
    <t>Modello</t>
  </si>
  <si>
    <t>Anno acquisto</t>
  </si>
  <si>
    <t>La consistenza di macchine ed attrezzature ad inizio piano deve essere in linea con quanto indicato sul Fascicolo Aziendale per quanto non qui riportato.</t>
  </si>
  <si>
    <t>Trasformazione aziendale di prodotti agricoli</t>
  </si>
  <si>
    <t>Trasformazione aziendale di prodotti zootecnici</t>
  </si>
  <si>
    <t>Trasformazione aziendale di prodotti del sottobosco</t>
  </si>
  <si>
    <t>Trasformazione di prodotti extraaziendali</t>
  </si>
  <si>
    <t>Commercializzaz. diretta di prodotti in azienda</t>
  </si>
  <si>
    <t>Commercializzaz. diretta di prodotti fuori azienda</t>
  </si>
  <si>
    <t>Commercializzaz. di prodotti extraaziendali</t>
  </si>
  <si>
    <t>Conto lavorazione c/o altre aziende ma vendita diretta</t>
  </si>
  <si>
    <t>Conferimento ad altra azienda per trasformazione</t>
  </si>
  <si>
    <t>Interventi destinati alla riduzione dell'impatto ambientale</t>
  </si>
  <si>
    <t>Investimenti ammissibili da bando</t>
  </si>
  <si>
    <t>Investimenti favorevoli per l’ambiente</t>
  </si>
  <si>
    <t>Effetto ambientale connesso</t>
  </si>
  <si>
    <t>Riferimento a investimento</t>
  </si>
  <si>
    <t>Importo della spesa connessa</t>
  </si>
  <si>
    <t>Importo totale dell'operazione</t>
  </si>
  <si>
    <t>% sostegno</t>
  </si>
  <si>
    <t>Investimenti - Prestazioni e sostenibilità globale dell'azienda</t>
  </si>
  <si>
    <t>Tipologia di spesa</t>
  </si>
  <si>
    <t>investimento previsto</t>
  </si>
  <si>
    <t>Coeff.</t>
  </si>
  <si>
    <t>rata di reintegrazione</t>
  </si>
  <si>
    <t xml:space="preserve">totale investimenti per macchinari ed attrezzature o altro </t>
  </si>
  <si>
    <t>Tipologia di entrate</t>
  </si>
  <si>
    <t>Importo annuale</t>
  </si>
  <si>
    <t>Specificare tipo di premio o contributo, fornendo gli opportuni riferimenti necessari alle verifiche istruttorie ……</t>
  </si>
  <si>
    <t xml:space="preserve">Produzioni Standard Totale (PST) e premi e contributi PAC annuali </t>
  </si>
  <si>
    <t>40% della (PST + PAC) (importo massimo per il reintegro degli investimenti)</t>
  </si>
  <si>
    <t>ESITO SOSTENIBILITA' FINANZIARIA ED ECONOMICA</t>
  </si>
  <si>
    <t>in alternativa si opta per la dimostrazione della sostenibilità finanziaria ed economica dell'investimento attraverso la presentazione di documentazione reale e verificabile (Dichiarazione IVA, Bilanci aziendali, Bilancio con modello ISMEA, etc) e relativo bilancio di maggior dettaglio in allegato al PAS.</t>
  </si>
  <si>
    <t>Criteri di selezione - Punteggio</t>
  </si>
  <si>
    <t>fino a 10 punti</t>
  </si>
  <si>
    <t>Fatto a:</t>
  </si>
  <si>
    <t>il:</t>
  </si>
  <si>
    <t>IN FEDE</t>
  </si>
  <si>
    <t>I dati riportati nel presente modello sono resi disponibili alla Regione Liguria e riproducibili in qualsiasi momento</t>
  </si>
  <si>
    <t>Firma del richiedente o del rappresentante legale</t>
  </si>
  <si>
    <t>Descrizione investimento</t>
  </si>
  <si>
    <t>Piano degli investimenti</t>
  </si>
  <si>
    <t>TRATTORI SPECIALIZZATI</t>
  </si>
  <si>
    <t>TRATTORI CONVENZIONALI</t>
  </si>
  <si>
    <t>TRATTORI CINGOLATI</t>
  </si>
  <si>
    <t>CON PROTEZIONE ARCO/TELAIO</t>
  </si>
  <si>
    <t>TRATTRICE 1</t>
  </si>
  <si>
    <t>CABINATI CON TRASMISSIONE MECCANICA</t>
  </si>
  <si>
    <t>CABINATI CON TRASMISSIONE POWERSHIFT</t>
  </si>
  <si>
    <t>CABINATI CON TRAMISSIONE CVT</t>
  </si>
  <si>
    <t>CABINATI CON TRAMISSIONE POWERSHIFT O CVT</t>
  </si>
  <si>
    <t>CATEGORIA</t>
  </si>
  <si>
    <t>SOTTOCATEGORIA</t>
  </si>
  <si>
    <t>COSTO STANDARD €/Kw</t>
  </si>
  <si>
    <t>IMPORTO</t>
  </si>
  <si>
    <t>Kw</t>
  </si>
  <si>
    <t>Macchine ed attrezzature (INSERIRE ESCLUSIVAMENTE quelli già presenti in azienda e se simili o comparabili a quelli oggetto di acquisto, per verificare se sussiste la mera sostituzione)</t>
  </si>
  <si>
    <t>Cognome e nome</t>
  </si>
  <si>
    <t>Nome azienda</t>
  </si>
  <si>
    <t>Natura Giuridica</t>
  </si>
  <si>
    <t>C.U.A.A.</t>
  </si>
  <si>
    <t xml:space="preserve">evidenziare l'opzione voluta con una X </t>
  </si>
  <si>
    <t>SITUAZIONE INIZIALE (da fascicolo aziendale)</t>
  </si>
  <si>
    <t>Produzione standard</t>
  </si>
  <si>
    <t>UCS</t>
  </si>
  <si>
    <t>TRATTRICI</t>
  </si>
  <si>
    <t>FRANTOI</t>
  </si>
  <si>
    <t>FRANTOI A CONTROLLO ELETTROMECCANICO</t>
  </si>
  <si>
    <t>Kg/h</t>
  </si>
  <si>
    <t>Capacità oraria di lavorazione</t>
  </si>
  <si>
    <t>COSTO STANDARD IMPIANTO</t>
  </si>
  <si>
    <t>FRANTOI A CONTROLLO ELETTRONICO</t>
  </si>
  <si>
    <t>* comprende la trasformazione</t>
  </si>
  <si>
    <t>€/Ha-capo</t>
  </si>
  <si>
    <t>Unità di misura</t>
  </si>
  <si>
    <t>Superficie totale</t>
  </si>
  <si>
    <t>Ante</t>
  </si>
  <si>
    <t>Post</t>
  </si>
  <si>
    <t>Spesa richiesta</t>
  </si>
  <si>
    <t>Contributo richiesto</t>
  </si>
  <si>
    <t>TOTALE SPESA RICHIESTA</t>
  </si>
  <si>
    <t>Sottoscrizione del Piano Aziendale di Sviluppo (PAS)</t>
  </si>
  <si>
    <t>Importo dell'investimento previsto (comprese relative spese tecniche) al netto del sostegno richiesto</t>
  </si>
  <si>
    <t>SITUAZIONE FINALE (impegni da progetto)</t>
  </si>
  <si>
    <t>Intervento</t>
  </si>
  <si>
    <t>TRATTRICE 2</t>
  </si>
  <si>
    <t>09/10/2024 v1</t>
  </si>
  <si>
    <t>beneficiario donna</t>
  </si>
  <si>
    <t>il beneficiario è capofila dell'associazione di cui fanno parte le imprese agricole di seguito indicate:</t>
  </si>
  <si>
    <t>risulta agricoltore professionale iscritto all'INPS - gestione agricola</t>
  </si>
  <si>
    <t>azienda che non ha ottenuto, successivamente al 01/01/2021, un atto di ammissione al sostegno a valere sulla sottomisura 4.1 del PSR 2014-2022 o che, pur avendolo ottenuto, vi ha rinunciato entro il 31/12/2025</t>
  </si>
  <si>
    <t>L’attuazione di investimenti previsti dall'intervento SRD01 “Investimenti produttivi agricoli per la competitività delle aziende agricole” presuppone tra l’altro un’analisi dell’azienda in modo tale che:</t>
  </si>
  <si>
    <t>-  sia chiaro che gli stessi sono in linea con le previsioni del bando dell'intervento e più in generale del PSP 2023-2027;</t>
  </si>
  <si>
    <t>Potenza (kW)</t>
  </si>
  <si>
    <t>Non sono ammessi interventi di mera sostituzione come definiti sul bando dell'intervento SRD01.</t>
  </si>
  <si>
    <t>Sede Legale</t>
  </si>
  <si>
    <t>PROVINCIA</t>
  </si>
  <si>
    <t>COMUNE</t>
  </si>
  <si>
    <t>AREE RURALI</t>
  </si>
  <si>
    <t>FASCIA</t>
  </si>
  <si>
    <t>IMPERIA</t>
  </si>
  <si>
    <t>Airole</t>
  </si>
  <si>
    <t>Area D</t>
  </si>
  <si>
    <t>QUARTA</t>
  </si>
  <si>
    <t>GENOVA</t>
  </si>
  <si>
    <t>Apricale</t>
  </si>
  <si>
    <t>Aquila d'Arroscia</t>
  </si>
  <si>
    <t>LASPEZIA</t>
  </si>
  <si>
    <t>Armo</t>
  </si>
  <si>
    <t>SAVONA</t>
  </si>
  <si>
    <t>Aurigo</t>
  </si>
  <si>
    <t>Area C</t>
  </si>
  <si>
    <t>Badalucco</t>
  </si>
  <si>
    <t>TERZA</t>
  </si>
  <si>
    <t>BaIardo</t>
  </si>
  <si>
    <t>Bordighera</t>
  </si>
  <si>
    <t>PRIMA</t>
  </si>
  <si>
    <t>Borghetto d'Arroscia</t>
  </si>
  <si>
    <t>Borgomaro</t>
  </si>
  <si>
    <t>Camporosso</t>
  </si>
  <si>
    <t>SECONDA</t>
  </si>
  <si>
    <t>Caravonica</t>
  </si>
  <si>
    <t>Castel Vittorio</t>
  </si>
  <si>
    <t>Castellaro</t>
  </si>
  <si>
    <t>Ceriana</t>
  </si>
  <si>
    <t>Cervo</t>
  </si>
  <si>
    <t>Cesio</t>
  </si>
  <si>
    <t>Chiusanico</t>
  </si>
  <si>
    <t>Chiusavecchia</t>
  </si>
  <si>
    <t>Cipressa</t>
  </si>
  <si>
    <t>Civezza</t>
  </si>
  <si>
    <t>Cosio dI Arroscia</t>
  </si>
  <si>
    <t>Costarainera</t>
  </si>
  <si>
    <t>Diano Arentino</t>
  </si>
  <si>
    <t>Diano Castello</t>
  </si>
  <si>
    <t>Diano Marina</t>
  </si>
  <si>
    <t>Diano San Pietro</t>
  </si>
  <si>
    <t>Dolceacqua</t>
  </si>
  <si>
    <t>Dolcedo</t>
  </si>
  <si>
    <t>Imperia</t>
  </si>
  <si>
    <t>Area A</t>
  </si>
  <si>
    <t>Isolabona</t>
  </si>
  <si>
    <t>Mendatica</t>
  </si>
  <si>
    <t>Lucinasco</t>
  </si>
  <si>
    <t>Molini di Triora</t>
  </si>
  <si>
    <t>Montalto Carpasio</t>
  </si>
  <si>
    <t>Montegrosso Pian Latte</t>
  </si>
  <si>
    <t>Olivetta San Michele</t>
  </si>
  <si>
    <t>Ospedaletti</t>
  </si>
  <si>
    <t>Perinaldo</t>
  </si>
  <si>
    <t>Pietrabruna</t>
  </si>
  <si>
    <t>Pieve di Teco</t>
  </si>
  <si>
    <t>Pigna</t>
  </si>
  <si>
    <t>Pompeiana</t>
  </si>
  <si>
    <t>Pontedassio</t>
  </si>
  <si>
    <t>Pornassio</t>
  </si>
  <si>
    <t>PrelA'</t>
  </si>
  <si>
    <t>Ranzo</t>
  </si>
  <si>
    <t>Rezzo</t>
  </si>
  <si>
    <t>Riva Ligure</t>
  </si>
  <si>
    <t>Rocchetta Nervina</t>
  </si>
  <si>
    <t>San Bartolomeo al Mare</t>
  </si>
  <si>
    <t>San Biagio della Cima</t>
  </si>
  <si>
    <t>San Lorenzo al Mare</t>
  </si>
  <si>
    <t>Sanremo</t>
  </si>
  <si>
    <t>Santo Stefano al Mare</t>
  </si>
  <si>
    <t>Seborga</t>
  </si>
  <si>
    <t>Soldano</t>
  </si>
  <si>
    <t>Taggia</t>
  </si>
  <si>
    <t>Terzorio</t>
  </si>
  <si>
    <t>Triora</t>
  </si>
  <si>
    <t>Vallebona</t>
  </si>
  <si>
    <t>Vallecrosia</t>
  </si>
  <si>
    <t>Vasia</t>
  </si>
  <si>
    <t>Ventimiglia</t>
  </si>
  <si>
    <t>Vessalico</t>
  </si>
  <si>
    <t>Villa Faraldi</t>
  </si>
  <si>
    <t>Alassio</t>
  </si>
  <si>
    <t>Albenga</t>
  </si>
  <si>
    <t>LA SPEZIA</t>
  </si>
  <si>
    <t>Albisola Superiore</t>
  </si>
  <si>
    <t>Albissola Marina</t>
  </si>
  <si>
    <t>Altare</t>
  </si>
  <si>
    <t>Andora</t>
  </si>
  <si>
    <t>Arnasco</t>
  </si>
  <si>
    <t>Balestrino</t>
  </si>
  <si>
    <t>Bardineto</t>
  </si>
  <si>
    <t>Bergeggi</t>
  </si>
  <si>
    <t>Boissano</t>
  </si>
  <si>
    <t>Borghetto Santo Spirito</t>
  </si>
  <si>
    <t>Borgio Verezzi</t>
  </si>
  <si>
    <t>Bormida</t>
  </si>
  <si>
    <t>Cairo Montenotte</t>
  </si>
  <si>
    <t>Calice Ligure</t>
  </si>
  <si>
    <t>Calizzano</t>
  </si>
  <si>
    <t>Carcare</t>
  </si>
  <si>
    <t>Casanova Lerrone</t>
  </si>
  <si>
    <t>Castelbianco</t>
  </si>
  <si>
    <t>Castelvecchio di Rocca Barbena</t>
  </si>
  <si>
    <t>Celle Ligure</t>
  </si>
  <si>
    <t>Cengio</t>
  </si>
  <si>
    <t>Ceriale</t>
  </si>
  <si>
    <t>Cisano sul Neva</t>
  </si>
  <si>
    <t>Cosseria</t>
  </si>
  <si>
    <t>Dego</t>
  </si>
  <si>
    <t>Erli</t>
  </si>
  <si>
    <t>Finale Ligure</t>
  </si>
  <si>
    <t>Garlenda</t>
  </si>
  <si>
    <t>Giustenice</t>
  </si>
  <si>
    <t>Giusvalla</t>
  </si>
  <si>
    <t>Laigueglia</t>
  </si>
  <si>
    <t>Loano</t>
  </si>
  <si>
    <t>Magliolo</t>
  </si>
  <si>
    <t>Mallare</t>
  </si>
  <si>
    <t>Massimino</t>
  </si>
  <si>
    <t>Millesimo</t>
  </si>
  <si>
    <t>Mioglia</t>
  </si>
  <si>
    <t>Murialdo</t>
  </si>
  <si>
    <t>Nasino</t>
  </si>
  <si>
    <t>Noli</t>
  </si>
  <si>
    <t>Onzo</t>
  </si>
  <si>
    <t>Orco Feglino</t>
  </si>
  <si>
    <t>Ortovero</t>
  </si>
  <si>
    <t>Osiglia</t>
  </si>
  <si>
    <t>Pallare</t>
  </si>
  <si>
    <t>Piana Crixia</t>
  </si>
  <si>
    <t>Pietra Ligure</t>
  </si>
  <si>
    <t>Plodio</t>
  </si>
  <si>
    <t>Pontinvrea</t>
  </si>
  <si>
    <t>Quiliano</t>
  </si>
  <si>
    <t>Rialto</t>
  </si>
  <si>
    <t>Roccavignale</t>
  </si>
  <si>
    <t>Sassello</t>
  </si>
  <si>
    <t>Savona</t>
  </si>
  <si>
    <t>Spotorno</t>
  </si>
  <si>
    <t>Stella</t>
  </si>
  <si>
    <t>Stellanello</t>
  </si>
  <si>
    <t>Testico</t>
  </si>
  <si>
    <t>Toirano</t>
  </si>
  <si>
    <t>Tovo San Giacomo</t>
  </si>
  <si>
    <t>Urbe</t>
  </si>
  <si>
    <t>Vado Ligure</t>
  </si>
  <si>
    <t>Varazze</t>
  </si>
  <si>
    <t>Vendone</t>
  </si>
  <si>
    <t>Vezzi Portio</t>
  </si>
  <si>
    <t>Villanova d'Albenga</t>
  </si>
  <si>
    <t>Zuccarello</t>
  </si>
  <si>
    <t>Arenzano</t>
  </si>
  <si>
    <t>Avegno</t>
  </si>
  <si>
    <t>Bargagli</t>
  </si>
  <si>
    <t>Bogliasco</t>
  </si>
  <si>
    <t>Borzonasca</t>
  </si>
  <si>
    <t>Busalla</t>
  </si>
  <si>
    <t>Camogli</t>
  </si>
  <si>
    <t>Campo Ligure</t>
  </si>
  <si>
    <t>Campomorone</t>
  </si>
  <si>
    <t>Carasco</t>
  </si>
  <si>
    <t>Casarza Ligure</t>
  </si>
  <si>
    <t>Casella</t>
  </si>
  <si>
    <t>Castiglione Chiavarese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</si>
  <si>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</si>
  <si>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</si>
  <si>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</si>
  <si>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</si>
  <si>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</si>
  <si>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</si>
  <si>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</si>
  <si>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</si>
  <si>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</si>
  <si>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</si>
  <si>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</si>
  <si>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Genova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</si>
  <si>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</si>
  <si>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</si>
  <si>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</si>
  <si>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</si>
  <si>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</si>
  <si>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</si>
  <si>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</si>
  <si>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</si>
  <si>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</si>
  <si>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</si>
  <si>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</si>
  <si>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</si>
  <si>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</si>
  <si>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</si>
  <si>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</si>
  <si>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</si>
  <si>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</si>
  <si>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</si>
  <si>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</si>
  <si>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</si>
  <si>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</si>
  <si>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</si>
  <si>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</si>
  <si>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</si>
  <si>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</si>
  <si>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</si>
  <si>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</si>
  <si>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Certenoli</t>
  </si>
  <si>
    <t>Santa Margherita Ligure</t>
  </si>
  <si>
    <t>Santo Stefano d'Aveto</t>
  </si>
  <si>
    <t>Sant'Olcese</t>
  </si>
  <si>
    <t>Savignone</t>
  </si>
  <si>
    <t>Serra Ricco'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</si>
  <si>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</si>
  <si>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</si>
  <si>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</si>
  <si>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</si>
  <si>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</si>
  <si>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</si>
  <si>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</si>
  <si>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</si>
  <si>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</si>
  <si>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>Ameglia</t>
  </si>
  <si>
    <t>Arcola</t>
  </si>
  <si>
    <t>Beverino</t>
  </si>
  <si>
    <t>Bolano</t>
  </si>
  <si>
    <t>Bonassola</t>
  </si>
  <si>
    <t>Borghetto di Vara</t>
  </si>
  <si>
    <t>Brugnato</t>
  </si>
  <si>
    <t>Calice al Cornoviglio</t>
  </si>
  <si>
    <t>Carro</t>
  </si>
  <si>
    <t>Carrodano</t>
  </si>
  <si>
    <t>Castelnuovo Magra</t>
  </si>
  <si>
    <t>Deiva Marina</t>
  </si>
  <si>
    <t>Follo</t>
  </si>
  <si>
    <t>Framura</t>
  </si>
  <si>
    <t>La Spezia</t>
  </si>
  <si>
    <t>Lerici</t>
  </si>
  <si>
    <t>Levanto</t>
  </si>
  <si>
    <t>Maissana</t>
  </si>
  <si>
    <t>Monterosso al Mare</t>
  </si>
  <si>
    <t>Luni</t>
  </si>
  <si>
    <t>Pignone</t>
  </si>
  <si>
    <t>Portovenere</t>
  </si>
  <si>
    <t>Ricco' del Golfo di Spezia</t>
  </si>
  <si>
    <t>Riomaggiore</t>
  </si>
  <si>
    <t>Rocchetta di Vara</t>
  </si>
  <si>
    <t>Santo Stefano di Magra</t>
  </si>
  <si>
    <t>Sarzana</t>
  </si>
  <si>
    <t>Sesta Godano</t>
  </si>
  <si>
    <t>Varese Ligure</t>
  </si>
  <si>
    <t>Vernazza</t>
  </si>
  <si>
    <t>Vezzano Ligure</t>
  </si>
  <si>
    <t>Zignago</t>
  </si>
  <si>
    <t>PIANO STRATEGICO DELLA PAC (PSP) 2023-2027</t>
  </si>
  <si>
    <t>COMPLEMENTO DI SVILUPPO RURALE REGIONE LIGURIA</t>
  </si>
  <si>
    <t>REGOLAMENTO (UE) N. 2021/2115</t>
  </si>
  <si>
    <t>INTERVENTO SRD01</t>
  </si>
  <si>
    <t>“Investimenti produttivi agricoli per la competitività delle aziende agricole”</t>
  </si>
  <si>
    <t>Frumento tenero e spelta</t>
  </si>
  <si>
    <t>Frumento duro</t>
  </si>
  <si>
    <t>Segale</t>
  </si>
  <si>
    <t>Orzo</t>
  </si>
  <si>
    <t>Avena</t>
  </si>
  <si>
    <t>Mais</t>
  </si>
  <si>
    <t>Riso</t>
  </si>
  <si>
    <t>Altri cereali da granella (sorgo, miglio, panico, farro, ecc.)</t>
  </si>
  <si>
    <t>Leguminose da granella (piselli, fave e favette, lupini dolci)</t>
  </si>
  <si>
    <t>Patate (comprese le patate primaticce e da semina)</t>
  </si>
  <si>
    <t>Barbabietola da zucchero</t>
  </si>
  <si>
    <t>Piante sarchiate foraggere</t>
  </si>
  <si>
    <t>Orticole - all'aperto - in pieno campo</t>
  </si>
  <si>
    <t>Orticole - all'aperto - in orto industriale</t>
  </si>
  <si>
    <t>Orticole - in serra</t>
  </si>
  <si>
    <t>Fiori e piante ornamentali - all'aperto</t>
  </si>
  <si>
    <t>Fiori e piante ornamentali - in serra</t>
  </si>
  <si>
    <t>Prati avvicendati (medica, sulla, trifoglio, lupinella, ecc.)</t>
  </si>
  <si>
    <t>Altre foraggere avvicendate</t>
  </si>
  <si>
    <t>Altre foraggere: Mais verde</t>
  </si>
  <si>
    <t>Altre foraggere: Leguminose</t>
  </si>
  <si>
    <t>Semi e piantine seminativi</t>
  </si>
  <si>
    <t>Altre colture per seminativi</t>
  </si>
  <si>
    <t>Terreni a riposto o a set-aside senza aiuto</t>
  </si>
  <si>
    <t>Tabacco</t>
  </si>
  <si>
    <t>Luppolo</t>
  </si>
  <si>
    <t>Cotone</t>
  </si>
  <si>
    <t>Colza e ravizzone</t>
  </si>
  <si>
    <t>Girasole</t>
  </si>
  <si>
    <t>Soia</t>
  </si>
  <si>
    <t>Lino da olio</t>
  </si>
  <si>
    <t>Altre oleaginose erbacee</t>
  </si>
  <si>
    <t>Lino da fibra</t>
  </si>
  <si>
    <t>Canapa</t>
  </si>
  <si>
    <t>Altre colture tessili</t>
  </si>
  <si>
    <t>Piante aromatiche, medicinali e da condimento</t>
  </si>
  <si>
    <t>Basilico in serra</t>
  </si>
  <si>
    <t>Basilico in orto industriale</t>
  </si>
  <si>
    <t>Zafferano</t>
  </si>
  <si>
    <t>Altre piante industriali</t>
  </si>
  <si>
    <t>Prati permanenti e pascoli</t>
  </si>
  <si>
    <t>Pascoli magri</t>
  </si>
  <si>
    <t>Prati e pascoli permanenti non in uso</t>
  </si>
  <si>
    <t>Orti familiari</t>
  </si>
  <si>
    <t>Frutteti - di origine temperata</t>
  </si>
  <si>
    <t>Frutteti - di origine sub-tropicale</t>
  </si>
  <si>
    <t>Frutteti - frutta a guscio</t>
  </si>
  <si>
    <t>Bacche (piccoli frutti)</t>
  </si>
  <si>
    <t>Agrumeti</t>
  </si>
  <si>
    <t>Oliveti per olive da olio DOP *</t>
  </si>
  <si>
    <t>Oliveti per olive da olio BIO  *</t>
  </si>
  <si>
    <t>Oliveti - per olive da tavola</t>
  </si>
  <si>
    <t>Oliveti - per olive da olio (olio)</t>
  </si>
  <si>
    <t>Vigneti - per uva da vino di qualità DOP</t>
  </si>
  <si>
    <t>Vigneti - per uva da vino comune</t>
  </si>
  <si>
    <t>Vigneti - per uva da tavola</t>
  </si>
  <si>
    <t>Vigneti per uva passa</t>
  </si>
  <si>
    <t>Vigneti - per uva da vino di qualità IGP</t>
  </si>
  <si>
    <t>Vigneti da vino</t>
  </si>
  <si>
    <t>Vivai</t>
  </si>
  <si>
    <t>Altre colture permanenti</t>
  </si>
  <si>
    <t>Colture permanenti in serra (Frutteti - di or.temp.)</t>
  </si>
  <si>
    <t>Funghi coltivati sotto copertura (100 mq) - 7,2 raccolti</t>
  </si>
  <si>
    <t>Altra coltivazione (allegare analisi della PS proposta)</t>
  </si>
  <si>
    <t>Equini</t>
  </si>
  <si>
    <t>Bovini maschi e femmine meno di 1 anno</t>
  </si>
  <si>
    <t>Bovini maschi da 1 a meno di 2 anni</t>
  </si>
  <si>
    <t>Bovini femmine da 1 a meno di 2 anni</t>
  </si>
  <si>
    <t>Bovini maschii d 2 anni e più</t>
  </si>
  <si>
    <t>Giovenche di 2 anni e più anni</t>
  </si>
  <si>
    <t>Vacche da latte</t>
  </si>
  <si>
    <t>Altre vacche (vacche nutrici, vacche da riforma)</t>
  </si>
  <si>
    <t>Pecore</t>
  </si>
  <si>
    <t>Ovini - altri (arienti e agnelli)</t>
  </si>
  <si>
    <t>Capre</t>
  </si>
  <si>
    <t>Caprini - altri</t>
  </si>
  <si>
    <t>Suini - lattonzoli &lt; 20 Kg</t>
  </si>
  <si>
    <t>Suini - scrofe da riproduzione &gt; 50 Kg</t>
  </si>
  <si>
    <t>Suini - altri (verri e suini da ingrasso &gt; 20 Kg)</t>
  </si>
  <si>
    <t>Polli da carne (broilers)</t>
  </si>
  <si>
    <t>Galline ovaiole</t>
  </si>
  <si>
    <t>Tacchini</t>
  </si>
  <si>
    <t>Anatre</t>
  </si>
  <si>
    <t>Oche</t>
  </si>
  <si>
    <t>Struzzi</t>
  </si>
  <si>
    <t>Altro pollame (faraone, ecc.)</t>
  </si>
  <si>
    <t>Conigli - fattrici</t>
  </si>
  <si>
    <t>Api (alveare)</t>
  </si>
  <si>
    <t>Vacche</t>
  </si>
  <si>
    <t>Bufale</t>
  </si>
  <si>
    <t>Elicicoltura</t>
  </si>
  <si>
    <t>Boschi</t>
  </si>
  <si>
    <t>Tare ed incolti</t>
  </si>
  <si>
    <t>D09A</t>
  </si>
  <si>
    <t>D21</t>
  </si>
  <si>
    <t>D25</t>
  </si>
  <si>
    <t>F03</t>
  </si>
  <si>
    <t>F04</t>
  </si>
  <si>
    <t>G04E</t>
  </si>
  <si>
    <t>G04F</t>
  </si>
  <si>
    <t>J16B2</t>
  </si>
  <si>
    <t>J19</t>
  </si>
  <si>
    <t>J20</t>
  </si>
  <si>
    <t>bos</t>
  </si>
  <si>
    <t>tar</t>
  </si>
  <si>
    <t>100mq</t>
  </si>
  <si>
    <t>Area</t>
  </si>
  <si>
    <t>Prelà</t>
  </si>
  <si>
    <t>Selezionare il Comune dal menù a tendina</t>
  </si>
  <si>
    <t>Data di nascita</t>
  </si>
  <si>
    <t>P.IVA</t>
  </si>
  <si>
    <t>Data insediamento</t>
  </si>
  <si>
    <t>Ristrutturazione, attraverso la riduzione del numero delle piante, l’abbassamento della chioma, l’eventuale ricorso a innesti o altre tecniche colturali non ordinarie, di vecchi oliveti, castagneti e noccioleti per ridurre i costi di produzione e favorire la meccanizzazione</t>
  </si>
  <si>
    <t>Acquisto, costruzione, ristrutturazione di fabbricati funzionali alla produzione agricola, lavorazione, trasformazione e commercializzazione dei prodotti aziendali, compresa la rimozione e smaltimento dell’amianto</t>
  </si>
  <si>
    <t>Impianto di colture poliennali finalizzato al miglioramento fondiario quali frutteti, oliveti, vigneti o colture arboree o arbustive con un ciclo colturale di almeno cinque anni</t>
  </si>
  <si>
    <t>Sistemazione duratura dei terreni agricoli per assicurare la regimazione delle acque, la stabilità dei versanti e la percorribilità da parte delle macchine, compresa la viabilità interna aziendale</t>
  </si>
  <si>
    <t>Realizzazione di impianti idrici e irrigui, termici, elettrici a servizio delle colture e degli allevamenti o delle attività complementari aziendali (trasformazione e vendita)</t>
  </si>
  <si>
    <t>Acquisto di macchinari e impianti per la protezione dell’ambiente dai sottoprodotti dei cicli produttivi aziendali quali: reflui, rifiuti, emissioni, inclusa la messa in opera</t>
  </si>
  <si>
    <t>Acquisto di macchine e di attrezzature (compresi elaboratori elettronici) impiegate nella produzione agricola, zootecnica o nelle attività complementari, compresa la messa in opera</t>
  </si>
  <si>
    <t>Investimenti finalizzati alla produzione di energia elettrica o termica da destinarsi esclusivamente all’utilizzo aziendale, attraverso lo sfruttamento di fonti energetiche rinnovabili (solare, eolico) e/o di biomasse solo derivanti da sottoprodotti e/o residui, di origine prevalentemente aziendale, derivanti dalla lavorazione di prodotti agricoli e forestali</t>
  </si>
  <si>
    <t>Acquisto di terreno</t>
  </si>
  <si>
    <t>Recinzioni di terreni destinati a colture agricole di elevato pregio (colture orticole, colture floricole, vigneti e frutteti da 1115) o di terreni agricoli adibiti al pascolo</t>
  </si>
  <si>
    <t>Investimenti immateriali quali l'acquisto di software, creazione di siti internet e/o ampliamento delle loro funzionalità, acquisto di brevetti, licenze, diritti d’autore e marchi commerciali</t>
  </si>
  <si>
    <t>Spese generali e tecniche</t>
  </si>
  <si>
    <t>Comparto produttivo</t>
  </si>
  <si>
    <t>Soglia minima di contributo € 5.000,00</t>
  </si>
  <si>
    <t>azienda con certificazioni di prodotto riconosciute a livello europeo</t>
  </si>
  <si>
    <t>TOTALE PUNTEGGIO IN BASE AI CRITERI DI SELEZIONE (soglia minima 20 punti)</t>
  </si>
  <si>
    <t>Imprese operanti in aree di tipo A, C e D</t>
  </si>
  <si>
    <t>10 punti</t>
  </si>
  <si>
    <t>Imprese condotte, al momento della presentazione della domanda di aiuto, da agricoltori di età inferiore a 41 anni non compiuti - conformemente alle prescrizioni di cui all’intervento SRE01 del presente periodo di programmazione o alla misura 6.1 del periodo di programmazione 2014-2022 - così come definiti al cap. 4 par. 4.1. del Piano Strategico della PAC</t>
  </si>
  <si>
    <t>Età del beneficiario alla data di presentazione della DS</t>
  </si>
  <si>
    <t>Data di presentazione DS:</t>
  </si>
  <si>
    <t>Caratteristiche del soggetto richiedente</t>
  </si>
  <si>
    <t>Beneficiario donna</t>
  </si>
  <si>
    <t>Nuovi agricoltori</t>
  </si>
  <si>
    <t xml:space="preserve">Giovani agricoltori che si sono insediati da meno di 5 anni 
</t>
  </si>
  <si>
    <t>Agricoltore professionale</t>
  </si>
  <si>
    <t>Aziende che non hanno usufruito di contributi pubblici in precedenza</t>
  </si>
  <si>
    <t>5 punti</t>
  </si>
  <si>
    <t>Finalità specifiche degli investimenti</t>
  </si>
  <si>
    <t>Introduzione e sviluppo di tecnologie digitali</t>
  </si>
  <si>
    <t xml:space="preserve">Investimenti finalizzati allo sviluppo di tecnologie digitali volte a perseguire obiettivi di sostenibilità ambientale (risparmio idrico, energetico, ottimizzazione dei trattamenti fitosanitari, concimazioni), quali, ad esempio, sistemi di controllo climatico/ambientale, sensoristica IOT per rilevamento dati, stazioni meteo, sistemi di sensori in campo, sistemi automazione irrigazione e fertirrigazione </t>
  </si>
  <si>
    <t>Aziende con certificazioni di prodotto riconosciute a livello europeo</t>
  </si>
  <si>
    <t xml:space="preserve">Il punteggio è attribuibile ad aziende i cui prodotti agricoli sono certificati (certificazioni di prodotto riconosciute a livello europeo) </t>
  </si>
  <si>
    <t>Comparti produttivi oggetto di intervento</t>
  </si>
  <si>
    <t>Localizzazione territoriale degli investimenti</t>
  </si>
  <si>
    <t>- Imprese con sede legale in aree rurali con problemi complessivi di sviluppo (Comuni classificati area D nel PSR 2014-2022) = 10 punti.
- Imprese con sede legale in aree rurali intermedie (Comuni classificati area C nel PSR 2014-2022) = 8 punti
- Imprese con sede legale in aree urbane e periurbane (Comuni classificati area A nel PSR 2014/2022) = 4 punti</t>
  </si>
  <si>
    <t>DICHIARA inoltre che:</t>
  </si>
  <si>
    <t>Macchine, attrezzature e fabbricati</t>
  </si>
  <si>
    <t>Comune</t>
  </si>
  <si>
    <t>Sezione</t>
  </si>
  <si>
    <t>Foglio</t>
  </si>
  <si>
    <t>Mappale</t>
  </si>
  <si>
    <t>Sub</t>
  </si>
  <si>
    <t>Valore (€) nota c)</t>
  </si>
  <si>
    <t>Destinazione corrente</t>
  </si>
  <si>
    <t>Destinazione prevista</t>
  </si>
  <si>
    <t>F1</t>
  </si>
  <si>
    <t>es. deposito</t>
  </si>
  <si>
    <t>es. laboratorio</t>
  </si>
  <si>
    <t>es. ristrutturazione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</si>
  <si>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</si>
  <si>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</si>
  <si>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</si>
  <si>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</si>
  <si>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</si>
  <si>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</si>
  <si>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</si>
  <si>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</si>
  <si>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</si>
  <si>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TOTALE</t>
  </si>
  <si>
    <t>1. Acquisto, costruzione, ristrutturazione di fabbricati, direttamente funzionali alla produzione agricola, alla trasformazione e vendita dei prodotti aziendali.</t>
  </si>
  <si>
    <t>Serre o altri fabbricati riscaldati/raffreddati con energie rinnovabili o con controllo e regolazione dei fattori ambientali (umidità, temperatura, ecc.). Immobili ad alta efficienza energetica (classe A, B e, solo per gli edifici preesistenti, C)</t>
  </si>
  <si>
    <t>Riduzione del consumo di combustibili fossili</t>
  </si>
  <si>
    <t>Serre con sistemi di controllo dell’umidità e della temperatura. Installazione di coibentazione o schermatura interna o esterna delle serre con funzione di regolazione della temperatura</t>
  </si>
  <si>
    <t>Riduzione dell’impiego di fitofarmaci
Riduzione del consumo di combustibili fossili</t>
  </si>
  <si>
    <t>Fabbricati funzionali a depurazione, riciclaggio, compostaggio</t>
  </si>
  <si>
    <t>Riduzione della produzione di rifiuti</t>
  </si>
  <si>
    <t>Operazione volta alla rimozione e smaltimento dell’amianto/cemento amianto su immobili oggetto di ristrutturazione</t>
  </si>
  <si>
    <t xml:space="preserve">Riduzione dell’inquinamento </t>
  </si>
  <si>
    <t>Investimenti che determinano una riduzione delle percorrenze tra le diverse parti dell'azienda e riducono il dispendio energetico connesso all'impiego dei mezzi</t>
  </si>
  <si>
    <t>Bacini per fitodepurazione e per accumulo di acque bianche ad uso irriguo</t>
  </si>
  <si>
    <t>Riduzione dell’inquinamento delle falde e dei consumi idrici</t>
  </si>
  <si>
    <t>Muri di contenimento di terrazzamenti, opere ingegneria naturalistica, drenaggi del terreno</t>
  </si>
  <si>
    <t>Riduzione del rischio di dissesto idrogeologico</t>
  </si>
  <si>
    <t>Impianti con controllo digitale dei consumi in funzione delle condizioni rilevate</t>
  </si>
  <si>
    <t>Sostituzione di irrigazione a pioggia o altro con impianti a distribuzione localizzata</t>
  </si>
  <si>
    <t>Per le coltivazioni in vaso: inserimento di teli antialga o stuoie assorbenti multistrato</t>
  </si>
  <si>
    <t>Riduzione dei consumi idrici ed energetici</t>
  </si>
  <si>
    <t>Tutta questa categoria di investimenti ha effetti positivi per l’ambiente dato che persegue esplicitamente l’obiettivo di ridurre l’inquinamento</t>
  </si>
  <si>
    <t>Miglioramento della qualità dell’acqua
Riduzione del consumo di fitofarmaci
Riduzione della produzione di
rifiuti ed emissioni</t>
  </si>
  <si>
    <t>Macchine che riducono il consumo di acqua, concimi, fitofarmaci (invasatrici con dosatore automatico per concimi granulari, atomizzatori a basso volume)</t>
  </si>
  <si>
    <t>Riduzione dell’inquinamento
delle falde</t>
  </si>
  <si>
    <t>Macchine per la disinfezione del terreno con mezzi fisici (vapore)</t>
  </si>
  <si>
    <t>Realizzazione di bancali per la coltivazione fuori suolo di ranuncolo, anemone o altre colture che richiedono la sterilizzazione del substrato</t>
  </si>
  <si>
    <t>Risparmio energetico, anche in fase di costruzione della
macchina.</t>
  </si>
  <si>
    <t>Macchine ed attrezzature di impiego agronomico elettriche (con batteria ricaricabile)</t>
  </si>
  <si>
    <t>Macchine prodotte interamente da aziende con certificazione ecologica riconosciuta a livello europeo (Ecolabel, EMAS, ISO/UNI 14001 AMBIENTALE) (*)</t>
  </si>
  <si>
    <t>Realizzazione di sistemi di coltivazione fuori suolo a ciclo chiuso</t>
  </si>
  <si>
    <t>Riduzione delle emissioni
Risparmio energetico</t>
  </si>
  <si>
    <t>Tutta questa categoria di investimenti ha effetti positivi per l’ambiente dato che persegue esplicitamente l’obiettivo di ridurre l’impiego di energia fossile</t>
  </si>
  <si>
    <t>Risparmio energetico</t>
  </si>
  <si>
    <t>Recinzioni elettriche alimentate con celle fotovoltaiche</t>
  </si>
  <si>
    <t>Riduzione dell’impiego di combustibili fossili.</t>
  </si>
  <si>
    <t>Acquisto di sw specifico e/o di brevetti e licenze per la riduzione dei consumi idrici ed energetici, dei fitofarmaci, dei concimi, per la gestione dei rifiuti</t>
  </si>
  <si>
    <t>Riduzione dell’impiego di fitofarmaci</t>
  </si>
  <si>
    <t>Riduzione del consumo di combustibili fossili ed energia</t>
  </si>
  <si>
    <t>(*) Non sono ammissibili certificazioni ambientali che riguardino singoli componenti di macchine e attrezzature (es. motore prodotto da azienda certificata montato su macchina prodotta da azienda non certificata)</t>
  </si>
  <si>
    <t>Importo totale delle spese connesse a investimenti favorevoli per l'ambiente</t>
  </si>
  <si>
    <t>Baiardo</t>
  </si>
  <si>
    <t>Scegliere dal menù a tendina</t>
  </si>
  <si>
    <t>Intervento previsto (ristrutturazione ecc.)</t>
  </si>
  <si>
    <t>a) La consistenza dei fabbricati deve essere in linea con quanto indicato sul Fascicolo Aziendale e sulla Domanda di sostegno per quanto non qui riportato, per gli importi del valore stimato si rimanda alla relazione ed agli allegati.</t>
  </si>
  <si>
    <r>
      <t xml:space="preserve">b) Riportare in tabella anche gli immobili nei quali è previsto che avvengano le </t>
    </r>
    <r>
      <rPr>
        <u/>
        <sz val="10"/>
        <rFont val="Arial"/>
        <family val="2"/>
      </rPr>
      <t>operazioni di trasformazione e commercializzazione</t>
    </r>
    <r>
      <rPr>
        <sz val="10"/>
        <rFont val="Arial"/>
        <family val="2"/>
      </rPr>
      <t xml:space="preserve"> che si intendono finanziare per valutare dove tali operazioni avvengano in ambito aziendale.</t>
    </r>
  </si>
  <si>
    <t>c) Il valore dell'immobile è da inserire esclusivamente nei casi nei quali sia richiesto dal bando: se intervento di sostituzione (recupero completo), se rilocalizzazione degli stabilimenti di produzione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</si>
  <si>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</si>
  <si>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</si>
  <si>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</si>
  <si>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</si>
  <si>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</si>
  <si>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</si>
  <si>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</si>
  <si>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</si>
  <si>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</si>
  <si>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</si>
  <si>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Sup. catastale (ha)</t>
  </si>
  <si>
    <t>In caso di Acquisto di terreni, compilare la seguente tabella:</t>
  </si>
  <si>
    <t>N°.</t>
  </si>
  <si>
    <t xml:space="preserve">Introduzione e sviluppo di tecnologie digitali (*) </t>
  </si>
  <si>
    <t>Max. 15 punti (cumulabili)</t>
  </si>
  <si>
    <t>Totale</t>
  </si>
  <si>
    <t xml:space="preserve">- Settore floricolo = 10 punti;
- Settore ortofrutticolo = 10 punti;
- Settore olivicolo = 8 punti;
- Settore viticolo = 8 punti;
- Settore zootecnico = 6 punti
- Settori misti = il punteggio viene determinato calcolando la media tra i punteggi dei comparti produttivi in cui ricade l’azienda </t>
  </si>
  <si>
    <t>Settore olivicolo</t>
  </si>
  <si>
    <t>Settore floricolo</t>
  </si>
  <si>
    <t>Settore ortofrutticolo</t>
  </si>
  <si>
    <t>Settore viticolo</t>
  </si>
  <si>
    <t>Settore zootecnico</t>
  </si>
  <si>
    <t>Dimensione economica dell’operazione</t>
  </si>
  <si>
    <t>Volume investimenti previsti dal Piano Aziendale di Sviluppo</t>
  </si>
  <si>
    <t>Imprese che presentano un Piano Aziendale di Sviluppo con investimenti che non superano l’importo di spesa pari a € 250.000,00 
- da € 20.000,00 a € 50.000,00 = 5 punti
- da € 50.001,00 a € 150.000 = 10 punti
- da € 150.001,00 a € 250.000,00 = 5 punti</t>
  </si>
  <si>
    <t>Effetti ambientali</t>
  </si>
  <si>
    <t>Investimenti destinati alla riduzione dell’impatto ambientale</t>
  </si>
  <si>
    <t>% di incidenza dell’investimento ambientale sul totale
dell’operazione</t>
  </si>
  <si>
    <t>Max. 35 punti (cumulabili)</t>
  </si>
  <si>
    <t>Connessione con altri interventi (quali ad esempio la progettazione integrata)</t>
  </si>
  <si>
    <t>azienda che ha presentato domanda a valere su interventi:</t>
  </si>
  <si>
    <t>fino a 15 punti</t>
  </si>
  <si>
    <t>azienda che ha subito negli ultimi 5 anni danni a causa di eventi calamitosi riconosciuti dagli Enti competenti</t>
  </si>
  <si>
    <r>
      <t>SRD03 “</t>
    </r>
    <r>
      <rPr>
        <i/>
        <sz val="11"/>
        <color theme="1"/>
        <rFont val="Arial"/>
        <family val="2"/>
      </rPr>
      <t>Investimenti nelle aziende agricole per la diversificazione in attività non agricole</t>
    </r>
    <r>
      <rPr>
        <sz val="11"/>
        <color theme="1"/>
        <rFont val="Arial"/>
        <family val="2"/>
      </rPr>
      <t>"</t>
    </r>
  </si>
  <si>
    <r>
      <t>PNRR “</t>
    </r>
    <r>
      <rPr>
        <i/>
        <sz val="11"/>
        <color theme="1"/>
        <rFont val="Arial"/>
        <family val="2"/>
      </rPr>
      <t>Piano Nazionale di Ripresa e Resilienza</t>
    </r>
    <r>
      <rPr>
        <sz val="11"/>
        <color theme="1"/>
        <rFont val="Arial"/>
        <family val="2"/>
      </rPr>
      <t>"</t>
    </r>
  </si>
  <si>
    <r>
      <t>SRD02 “</t>
    </r>
    <r>
      <rPr>
        <i/>
        <sz val="11"/>
        <color theme="1"/>
        <rFont val="Arial"/>
        <family val="2"/>
      </rPr>
      <t>Investimenti produttivi agricoli per ambiente, clima e benessere animale"</t>
    </r>
  </si>
  <si>
    <t>Interventi e variazioni su fabbricati</t>
  </si>
  <si>
    <t>(*) Investimenti finalizzati allo sviluppo di tecnologie digitali volte a perseguire obiettivi di sostenibilità ambientale (risparmio idrico, energetico, ottimizzazione dei trattamenti fitosanitari, concimazioni), quali, ad esempio, sistemi di controllo climatico/ambientale, sensoristica IOT per rilevamento dati, stazioni meteo, sistemi di sensori in campo, sistemi automazione irrigazione e fertirrigazione. Inserire una X se pertinente per il calcolo del relativo criterio di selezione.</t>
  </si>
  <si>
    <t>Destinazione attuale</t>
  </si>
  <si>
    <t>Destinazione a fine PAS</t>
  </si>
  <si>
    <t>es. olivo</t>
  </si>
  <si>
    <t>Importo totale delle spese connesse a investimenti destinati alla riduzione dell'impatto ambientale</t>
  </si>
  <si>
    <t>Aziende che hanno subito negli ultimi 5 anni danni a causa di eventi calamitosi riconosciuti dagli Enti competenti</t>
  </si>
  <si>
    <t>Il punteggio è attribuibile se il richiedente ha subito danni aziendali in seguito al verificarsi di eventi da calamità naturali, comprovati da presentazione di mod. E)</t>
  </si>
  <si>
    <t xml:space="preserve">Il punteggio viene attribuito al soggetto che non ha ottenuto, successivamente al 01/01/2021, un atto di ammissione al sostegno a valere sulla sottomisura 4.1 del PSR 2014/2022. Il punteggio viene altresì attribuito al soggetto che, pur avendo ottenuto successivamente al 01/01/2021 un atto di ammissione sulla sottomisura 4.1 del PSR 2014/2022, vi ha rinunciato entro il 31 dicembre 2025 </t>
  </si>
  <si>
    <t>Riduzione del consumo di concimi, fitofarmaci ed acqua</t>
  </si>
  <si>
    <t>0,5 punti per ogni punto % di incidenza dell’investimento ambientale sul totale dell’operazione</t>
  </si>
  <si>
    <t>30</t>
  </si>
  <si>
    <t>totale investimenti per fabbricati ed opere fisse</t>
  </si>
  <si>
    <t>Eventuali note</t>
  </si>
  <si>
    <t xml:space="preserve">Totale rata di reintegrazione </t>
  </si>
  <si>
    <t xml:space="preserve">Produzione Standard Totale (PST) aziendale annuale a fine investimento </t>
  </si>
  <si>
    <t>Premi e contributi annuali PAC o per misure PSP a superficie ed a capo</t>
  </si>
  <si>
    <t>Rate di reintegrazione da altri investimenti PSR 2014-2022 presentati o PSP 2023-2027</t>
  </si>
  <si>
    <t>N° Domanda</t>
  </si>
  <si>
    <t>Mis.</t>
  </si>
  <si>
    <t>1</t>
  </si>
  <si>
    <t>2</t>
  </si>
  <si>
    <t>3</t>
  </si>
  <si>
    <t>4</t>
  </si>
  <si>
    <t>5</t>
  </si>
  <si>
    <t>6</t>
  </si>
  <si>
    <t>7</t>
  </si>
  <si>
    <t>La rateizzazione deve avvenire con meccanismo analogo alle righe 1 ed 2 e va esplicitata sulla relazione allegata</t>
  </si>
  <si>
    <t>Totale rata reintegrazione annua PSP</t>
  </si>
  <si>
    <t>8</t>
  </si>
  <si>
    <t>9</t>
  </si>
  <si>
    <t>10</t>
  </si>
  <si>
    <t>11</t>
  </si>
  <si>
    <t>12</t>
  </si>
  <si>
    <t>13</t>
  </si>
  <si>
    <t>14</t>
  </si>
  <si>
    <t>15</t>
  </si>
  <si>
    <t>Interventi che ricadono nei seguenti comparti produttivi:</t>
  </si>
  <si>
    <t xml:space="preserve">Nuovi agricoltori di età compresa tra 41 anni e fino ai 60 anni che si sono insediati a partire dal 01/01/2024 </t>
  </si>
  <si>
    <t>Investimenti realizzati da beneficiari degli interventi SRD02, SRD03 e PNRR</t>
  </si>
  <si>
    <t>risulta agricoltore di età inferiore a 41 anni non compiuti insediato da meno di 5 anni - conformemente alle prescrizioni di cui all'intervento SRE01 del presente periodo di programmazione o alla misura 6.1 del periodo di programmazione 2014-2022 così come definiti al cap. 4 par. 4.1 del Piano Strategico della PAC</t>
  </si>
  <si>
    <t>risulta nuovo agricoltore di età compresa tra 41 anni e fino ai 60 anni compiuti che si è insediato a partire dal 01/01/2024</t>
  </si>
  <si>
    <t>Il punteggio è attribuibile se il richiedente/beneficiario della domanda è donna. In caso di domande presentate da persone giuridiche il requisito è riferito al socio con funzioni di rappresentante legale che sottoscrive la domanda, così come rilevabile dalla visura camerale in cui deve risultare che la richiedente donna è il capo azienda con pieni poteri amministrativi, giuridici e fiscali in ordine a tutte le decisioni inerenti all’azienda</t>
  </si>
  <si>
    <t>Iscrizione INPS gestione agricola</t>
  </si>
  <si>
    <r>
      <t xml:space="preserve">Gli investimenti supportati si collegano, in modo sinergico e complementare, agli interventi:
- SRD02 </t>
    </r>
    <r>
      <rPr>
        <i/>
        <sz val="12"/>
        <rFont val="Arial"/>
        <family val="2"/>
      </rPr>
      <t>“Investimenti produttivi agricoli per ambiente, clima e benessere animale”</t>
    </r>
    <r>
      <rPr>
        <sz val="12"/>
        <rFont val="Arial"/>
        <family val="2"/>
      </rPr>
      <t xml:space="preserve">;
- SRD03 </t>
    </r>
    <r>
      <rPr>
        <i/>
        <sz val="12"/>
        <rFont val="Arial"/>
        <family val="2"/>
      </rPr>
      <t>“Investimenti nelle aziende agricole per la diversificazione in attività non agricole”</t>
    </r>
    <r>
      <rPr>
        <sz val="12"/>
        <rFont val="Arial"/>
        <family val="2"/>
      </rPr>
      <t xml:space="preserve">;
- PNRR </t>
    </r>
    <r>
      <rPr>
        <i/>
        <sz val="12"/>
        <rFont val="Arial"/>
        <family val="2"/>
      </rPr>
      <t>“Piano Nazionale di Ripresa e Resilienza”</t>
    </r>
  </si>
  <si>
    <t>Versione 1_2026</t>
  </si>
  <si>
    <t>4. Sistemazione duratura dei terreni agricoli per assicurare la regimazione delle acque, la stabilità dei versanti e la percorribilità da parte delle macchine, compresa la viabilità interna aziendale.</t>
  </si>
  <si>
    <t>Tutta questa categoria di investimenti ha effetti positivi per l'ambiente dato che consente di ridurre il rischio di abbandono delle superfici agricole e garantisce una meccanizzazione più efficiente e con minor consumo di fitofarmaci</t>
  </si>
  <si>
    <t>Riduzione dell'impiego di fitofarmarci</t>
  </si>
  <si>
    <t>3. Impianto di colture poliennali finalizzate al miglioramento fondiario quali frutteti, oliveti, vigneti o colture arboree o arbustive con un ciclo colturale di almeno cinque anni.</t>
  </si>
  <si>
    <t>Riduzione dell'impiego di fitofarmaci</t>
  </si>
  <si>
    <t xml:space="preserve">
5. Realizzazione di impianti idrici e irrigui, termici, elettrici a servizio delle colture e degli allevamenti o delle attività complementari aziendali.</t>
  </si>
  <si>
    <t>6. Acquisto di macchinari e impianti per la protezione dell’ambiente dai sottoprodotti dei cicli produttivi aziendali quali: reflui, rifiuti, emissioni.</t>
  </si>
  <si>
    <t>7. Acquisto di macchine e di attrezzature (compresi elaboratori elettronici) impiegate nella produzione agricola, zootecnica o nelle
attività complementari.</t>
  </si>
  <si>
    <t>8. Investimenti finalizzati alla produzione di energia elettrica o termica da destinarsi esclusivamente all’utilizzo aziendale, attraverso lo sfruttamento di fonti energetiche rinnovabili (solare, eolico) e/o di biomasse solo derivanti da sottoprodotti e/o residui, di origine prevalentemente aziendale, derivanti dalla lavorazione di prodotti agricoli e forestali</t>
  </si>
  <si>
    <t>9. Recinzioni di terreni destinati a colture agricole di elevato pregio (colture orticole, colture floricole, vigneti e frutteti) o di terreni agricoli adibiti al pascolo</t>
  </si>
  <si>
    <t>10. Investimenti immateriali connessi agli investimenti di cui ai punti precedenti quali:
- Acquisto di software;
- Acquisto di brevetti e licenze</t>
  </si>
  <si>
    <t>Riduzione del consumo di fitofarmaci
Riduzione dell’inquinamento delle falde</t>
  </si>
  <si>
    <t>*  il valore della P.S. in euro è quello desunto dai dati INEA 2020</t>
  </si>
  <si>
    <t>2. Ristrutturazione, attraverso la riduzione del numero delle piante, l'abbassamento della chioma, l'eventuale ricorso a innesti o altre tecniche colturali non ordinarie, di vecchi oliveti, castagneti e noccioleti per ridurre i costi di produzione e favorire la meccanizzazione.</t>
  </si>
  <si>
    <t>Impianto di colture poliennali con scarso ricorso a prodotti chimici e trattamenti (biologiche, biodinamiche, comunque con protocolli ufficiali e tracciabili) su terreni precedentemente interessati da colture con ciclo annuale e metodi convenzionali</t>
  </si>
  <si>
    <t>olivo</t>
  </si>
  <si>
    <t>vite</t>
  </si>
  <si>
    <t>fronde</t>
  </si>
  <si>
    <t>frutteto</t>
  </si>
  <si>
    <t>5,00</t>
  </si>
  <si>
    <t>3,00</t>
  </si>
  <si>
    <t>2,00</t>
  </si>
  <si>
    <t>1,50</t>
  </si>
  <si>
    <t>In caso di acquisto di miniescavatore, compilare la seguente tabella:</t>
  </si>
  <si>
    <t>20</t>
  </si>
  <si>
    <t>zootecnia</t>
  </si>
  <si>
    <t>sup. minima/UBA</t>
  </si>
  <si>
    <t>superficie (ha)</t>
  </si>
  <si>
    <t>Compilare la colonna "superficie (ha)" in giallo inserendo la superficie posseduta a fascicolo per ciascuna coltura indicata (oppure UBA nel caso di allevamento). Si ha diritto all'acquisto di un miniescavatore solo quando il totale restituirà almeno il 100% e la cella si colorerà di verde.</t>
  </si>
  <si>
    <t>fiori e orticole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</si>
</sst>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&quot;€&quot;\ #,##0.00"/>
    <numFmt numFmtId="166" formatCode="#,##0.00\ &quot;€&quot;"/>
    <numFmt numFmtId="167" formatCode="_-* #,##0.00\ [$€-410]_-;\-* #,##0.00\ [$€-410]_-;_-* &quot;-&quot;??\ [$€-410]_-;_-@_-"/>
  </numFmts>
  <fonts count="37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i/>
      <sz val="11"/>
      <color indexed="9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theme="1"/>
      <name val="Aptos Narrow"/>
      <family val="2"/>
      <scheme val="minor"/>
    </font>
    <font>
      <b/>
      <i/>
      <sz val="1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1"/>
      <color theme="0" tint="-4.9989318521683403E-2"/>
      <name val="Arial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theme="3" tint="-0.249977111117893"/>
      <name val="Arial"/>
      <family val="2"/>
    </font>
    <font>
      <sz val="11"/>
      <color rgb="FF000000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b/>
      <u/>
      <sz val="11"/>
      <color rgb="FFFF000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1"/>
      <color indexed="81"/>
      <name val="Arial"/>
      <family val="2"/>
    </font>
    <font>
      <i/>
      <sz val="11"/>
      <color theme="1"/>
      <name val="Arial"/>
      <family val="2"/>
    </font>
    <font>
      <b/>
      <sz val="12"/>
      <color indexed="81"/>
      <name val="Arial"/>
      <family val="2"/>
    </font>
    <font>
      <i/>
      <sz val="12"/>
      <name val="Arial"/>
      <family val="2"/>
    </font>
    <font>
      <sz val="11"/>
      <color indexed="8"/>
      <name val="Calibri"/>
      <family val="2"/>
      <charset val="1"/>
    </font>
    <font>
      <b/>
      <sz val="14"/>
      <name val="Arial"/>
      <family val="2"/>
    </font>
    <font>
      <sz val="1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3" fillId="0" borderId="0"/>
    <xf numFmtId="164" fontId="2" fillId="0" borderId="0" applyFont="0" applyFill="0" applyBorder="0" applyAlignment="0" applyProtection="0"/>
    <xf numFmtId="0" fontId="34" fillId="0" borderId="0"/>
  </cellStyleXfs>
  <cellXfs count="713">
    <xf numFmtId="0" fontId="0" fillId="0" borderId="0" xfId="0"/>
    <xf numFmtId="0" fontId="3" fillId="3" borderId="9" xfId="0" applyFont="1" applyFill="1" applyBorder="1" applyProtection="1">
      <protection locked="0"/>
    </xf>
    <xf numFmtId="0" fontId="7" fillId="9" borderId="0" xfId="0" applyFont="1" applyFill="1"/>
    <xf numFmtId="49" fontId="7" fillId="9" borderId="0" xfId="0" applyNumberFormat="1" applyFont="1" applyFill="1" applyAlignment="1">
      <alignment vertical="center"/>
    </xf>
    <xf numFmtId="49" fontId="9" fillId="9" borderId="0" xfId="0" applyNumberFormat="1" applyFont="1" applyFill="1" applyAlignment="1">
      <alignment vertical="center"/>
    </xf>
    <xf numFmtId="0" fontId="7" fillId="9" borderId="0" xfId="0" applyFont="1" applyFill="1" applyAlignment="1">
      <alignment vertical="center"/>
    </xf>
    <xf numFmtId="49" fontId="9" fillId="9" borderId="0" xfId="0" applyNumberFormat="1" applyFont="1" applyFill="1" applyAlignment="1">
      <alignment horizontal="left"/>
    </xf>
    <xf numFmtId="0" fontId="7" fillId="9" borderId="0" xfId="0" applyFont="1" applyFill="1" applyAlignment="1">
      <alignment horizontal="left"/>
    </xf>
    <xf numFmtId="0" fontId="7" fillId="9" borderId="0" xfId="0" applyFont="1" applyFill="1" applyAlignment="1">
      <alignment horizontal="center"/>
    </xf>
    <xf numFmtId="49" fontId="9" fillId="11" borderId="0" xfId="0" applyNumberFormat="1" applyFont="1" applyFill="1"/>
    <xf numFmtId="0" fontId="7" fillId="11" borderId="0" xfId="0" applyFont="1" applyFill="1" applyAlignment="1">
      <alignment vertical="center"/>
    </xf>
    <xf numFmtId="0" fontId="7" fillId="11" borderId="0" xfId="0" applyFont="1" applyFill="1"/>
    <xf numFmtId="49" fontId="7" fillId="11" borderId="0" xfId="0" applyNumberFormat="1" applyFont="1" applyFill="1" applyAlignment="1">
      <alignment vertical="center"/>
    </xf>
    <xf numFmtId="49" fontId="10" fillId="9" borderId="0" xfId="0" applyNumberFormat="1" applyFont="1" applyFill="1" applyAlignment="1">
      <alignment horizontal="left" vertical="center" wrapText="1"/>
    </xf>
    <xf numFmtId="0" fontId="16" fillId="0" borderId="0" xfId="0" applyFont="1"/>
    <xf numFmtId="0" fontId="16" fillId="9" borderId="0" xfId="0" applyFont="1" applyFill="1"/>
    <xf numFmtId="0" fontId="15" fillId="0" borderId="0" xfId="0" applyFont="1"/>
    <xf numFmtId="49" fontId="17" fillId="9" borderId="0" xfId="0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9" borderId="0" xfId="0" applyFont="1" applyFill="1" applyAlignment="1">
      <alignment vertical="center"/>
    </xf>
    <xf numFmtId="0" fontId="0" fillId="0" borderId="0" xfId="0" applyAlignment="1">
      <alignment horizontal="justify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6" fillId="9" borderId="0" xfId="0" applyFont="1" applyFill="1" applyAlignment="1">
      <alignment horizontal="left"/>
    </xf>
    <xf numFmtId="0" fontId="16" fillId="9" borderId="0" xfId="0" applyFont="1" applyFill="1" applyAlignment="1">
      <alignment horizontal="left" vertical="center"/>
    </xf>
    <xf numFmtId="0" fontId="7" fillId="0" borderId="0" xfId="0" applyFont="1"/>
    <xf numFmtId="49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9" borderId="0" xfId="0" applyFont="1" applyFill="1" applyAlignment="1">
      <alignment vertical="center"/>
    </xf>
    <xf numFmtId="0" fontId="7" fillId="9" borderId="0" xfId="0" applyFont="1" applyFill="1" applyAlignment="1">
      <alignment horizontal="center" vertic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9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7" fillId="9" borderId="0" xfId="0" applyFont="1" applyFill="1" applyAlignment="1">
      <alignment vertical="center" wrapText="1"/>
    </xf>
    <xf numFmtId="43" fontId="7" fillId="9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9" borderId="0" xfId="0" applyFont="1" applyFill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top"/>
    </xf>
    <xf numFmtId="49" fontId="7" fillId="0" borderId="7" xfId="0" applyNumberFormat="1" applyFont="1" applyBorder="1" applyAlignment="1">
      <alignment vertical="center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49" fontId="7" fillId="9" borderId="0" xfId="0" applyNumberFormat="1" applyFont="1" applyFill="1" applyAlignment="1">
      <alignment horizontal="left" vertical="center"/>
    </xf>
    <xf numFmtId="49" fontId="10" fillId="9" borderId="0" xfId="0" applyNumberFormat="1" applyFont="1" applyFill="1" applyAlignment="1">
      <alignment vertical="center" wrapText="1"/>
    </xf>
    <xf numFmtId="0" fontId="12" fillId="9" borderId="0" xfId="0" applyFont="1" applyFill="1" applyAlignment="1">
      <alignment vertical="center" wrapText="1"/>
    </xf>
    <xf numFmtId="0" fontId="10" fillId="9" borderId="0" xfId="0" applyFont="1" applyFill="1" applyAlignment="1">
      <alignment vertical="center" wrapText="1"/>
    </xf>
    <xf numFmtId="49" fontId="7" fillId="7" borderId="0" xfId="0" applyNumberFormat="1" applyFont="1" applyFill="1" applyAlignment="1">
      <alignment vertical="center"/>
    </xf>
    <xf numFmtId="49" fontId="9" fillId="0" borderId="0" xfId="0" applyNumberFormat="1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10" fillId="0" borderId="0" xfId="0" applyNumberFormat="1" applyFont="1" applyAlignment="1">
      <alignment horizontal="left" vertical="center" wrapText="1"/>
    </xf>
    <xf numFmtId="0" fontId="18" fillId="9" borderId="0" xfId="0" applyFont="1" applyFill="1" applyAlignment="1">
      <alignment vertical="center"/>
    </xf>
    <xf numFmtId="49" fontId="18" fillId="9" borderId="0" xfId="0" applyNumberFormat="1" applyFont="1" applyFill="1" applyAlignment="1">
      <alignment vertical="center"/>
    </xf>
    <xf numFmtId="0" fontId="18" fillId="9" borderId="0" xfId="0" applyFont="1" applyFill="1"/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2" fontId="10" fillId="0" borderId="0" xfId="0" applyNumberFormat="1" applyFont="1" applyAlignment="1">
      <alignment vertical="center"/>
    </xf>
    <xf numFmtId="0" fontId="3" fillId="0" borderId="0" xfId="0" applyFont="1"/>
    <xf numFmtId="0" fontId="3" fillId="9" borderId="0" xfId="0" applyFont="1" applyFill="1"/>
    <xf numFmtId="0" fontId="3" fillId="0" borderId="1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0" xfId="0" applyFont="1" applyAlignment="1">
      <alignment horizontal="right"/>
    </xf>
    <xf numFmtId="0" fontId="5" fillId="9" borderId="0" xfId="0" applyFont="1" applyFill="1" applyAlignment="1">
      <alignment vertical="center"/>
    </xf>
    <xf numFmtId="49" fontId="16" fillId="0" borderId="0" xfId="0" applyNumberFormat="1" applyFont="1" applyAlignment="1">
      <alignment horizontal="left" vertical="center" wrapText="1"/>
    </xf>
    <xf numFmtId="0" fontId="0" fillId="12" borderId="0" xfId="0" applyFill="1"/>
    <xf numFmtId="0" fontId="0" fillId="0" borderId="9" xfId="0" applyBorder="1"/>
    <xf numFmtId="0" fontId="0" fillId="7" borderId="9" xfId="0" applyFill="1" applyBorder="1" applyAlignment="1">
      <alignment horizontal="left" vertical="top"/>
    </xf>
    <xf numFmtId="0" fontId="20" fillId="13" borderId="9" xfId="0" applyFont="1" applyFill="1" applyBorder="1" applyAlignment="1">
      <alignment horizontal="left" vertical="top"/>
    </xf>
    <xf numFmtId="0" fontId="0" fillId="7" borderId="0" xfId="0" applyFill="1"/>
    <xf numFmtId="0" fontId="7" fillId="0" borderId="0" xfId="0" applyFont="1" applyAlignment="1">
      <alignment horizontal="center"/>
    </xf>
    <xf numFmtId="2" fontId="10" fillId="9" borderId="0" xfId="1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44" fontId="7" fillId="0" borderId="0" xfId="0" applyNumberFormat="1" applyFont="1" applyAlignment="1">
      <alignment vertical="center" wrapText="1"/>
    </xf>
    <xf numFmtId="49" fontId="16" fillId="0" borderId="7" xfId="0" applyNumberFormat="1" applyFont="1" applyBorder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0" fontId="1" fillId="0" borderId="0" xfId="0" applyFont="1"/>
    <xf numFmtId="49" fontId="7" fillId="0" borderId="0" xfId="2" applyNumberFormat="1" applyFont="1" applyAlignment="1">
      <alignment horizontal="center" vertical="center"/>
    </xf>
    <xf numFmtId="49" fontId="7" fillId="0" borderId="6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49" fontId="23" fillId="9" borderId="0" xfId="0" applyNumberFormat="1" applyFont="1" applyFill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>
      <alignment horizontal="left" vertical="center"/>
    </xf>
    <xf numFmtId="49" fontId="9" fillId="2" borderId="9" xfId="0" applyNumberFormat="1" applyFont="1" applyFill="1" applyBorder="1" applyAlignment="1" applyProtection="1">
      <alignment horizontal="center" vertical="center"/>
      <protection locked="0"/>
    </xf>
    <xf numFmtId="49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1" fontId="25" fillId="0" borderId="0" xfId="2" applyNumberFormat="1" applyFont="1" applyAlignment="1">
      <alignment vertical="center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Alignment="1">
      <alignment horizontal="left" vertical="center"/>
    </xf>
    <xf numFmtId="49" fontId="7" fillId="2" borderId="9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9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Protection="1">
      <protection locked="0"/>
    </xf>
    <xf numFmtId="49" fontId="7" fillId="0" borderId="0" xfId="0" quotePrefix="1" applyNumberFormat="1" applyFont="1" applyAlignment="1">
      <alignment horizontal="left" vertical="center"/>
    </xf>
    <xf numFmtId="49" fontId="7" fillId="0" borderId="0" xfId="0" quotePrefix="1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9" borderId="0" xfId="0" applyFont="1" applyFill="1" applyAlignment="1">
      <alignment vertical="center"/>
    </xf>
    <xf numFmtId="49" fontId="10" fillId="9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/>
    <xf numFmtId="0" fontId="1" fillId="7" borderId="9" xfId="0" applyFont="1" applyFill="1" applyBorder="1" applyAlignment="1">
      <alignment horizontal="left" vertical="top"/>
    </xf>
    <xf numFmtId="49" fontId="7" fillId="7" borderId="2" xfId="0" applyNumberFormat="1" applyFont="1" applyFill="1" applyBorder="1" applyAlignment="1">
      <alignment vertical="center" wrapText="1"/>
    </xf>
    <xf numFmtId="49" fontId="7" fillId="7" borderId="3" xfId="0" applyNumberFormat="1" applyFont="1" applyFill="1" applyBorder="1" applyAlignment="1">
      <alignment vertical="center" wrapText="1"/>
    </xf>
    <xf numFmtId="49" fontId="7" fillId="7" borderId="0" xfId="0" applyNumberFormat="1" applyFont="1" applyFill="1" applyAlignment="1">
      <alignment vertical="center" wrapText="1"/>
    </xf>
    <xf numFmtId="49" fontId="7" fillId="7" borderId="5" xfId="0" applyNumberFormat="1" applyFont="1" applyFill="1" applyBorder="1" applyAlignment="1">
      <alignment vertical="center" wrapText="1"/>
    </xf>
    <xf numFmtId="49" fontId="7" fillId="7" borderId="7" xfId="0" applyNumberFormat="1" applyFont="1" applyFill="1" applyBorder="1" applyAlignment="1">
      <alignment vertical="center" wrapText="1"/>
    </xf>
    <xf numFmtId="49" fontId="7" fillId="7" borderId="8" xfId="0" applyNumberFormat="1" applyFont="1" applyFill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22" fillId="13" borderId="9" xfId="0" applyFont="1" applyFill="1" applyBorder="1" applyAlignment="1">
      <alignment horizontal="left" vertical="top"/>
    </xf>
    <xf numFmtId="0" fontId="5" fillId="7" borderId="9" xfId="0" applyFont="1" applyFill="1" applyBorder="1" applyAlignment="1">
      <alignment horizontal="left" vertical="top"/>
    </xf>
    <xf numFmtId="4" fontId="13" fillId="2" borderId="10" xfId="0" applyNumberFormat="1" applyFont="1" applyFill="1" applyBorder="1" applyAlignment="1" applyProtection="1">
      <alignment horizontal="center" vertical="center"/>
      <protection locked="0"/>
    </xf>
    <xf numFmtId="4" fontId="13" fillId="2" borderId="11" xfId="0" applyNumberFormat="1" applyFont="1" applyFill="1" applyBorder="1" applyAlignment="1" applyProtection="1">
      <alignment horizontal="center" vertical="center"/>
      <protection locked="0"/>
    </xf>
    <xf numFmtId="4" fontId="13" fillId="2" borderId="12" xfId="0" applyNumberFormat="1" applyFont="1" applyFill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49" fontId="7" fillId="0" borderId="0" xfId="0" quotePrefix="1" applyNumberFormat="1" applyFont="1" applyAlignment="1">
      <alignment horizontal="center" vertical="center" wrapText="1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7" fillId="0" borderId="2" xfId="0" quotePrefix="1" applyNumberFormat="1" applyFont="1" applyBorder="1" applyAlignment="1">
      <alignment vertical="center"/>
    </xf>
    <xf numFmtId="49" fontId="7" fillId="0" borderId="0" xfId="0" quotePrefix="1" applyNumberFormat="1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7" fillId="0" borderId="2" xfId="0" quotePrefix="1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49" fontId="16" fillId="0" borderId="0" xfId="0" applyNumberFormat="1" applyFont="1" applyAlignment="1">
      <alignment horizontal="center" vertical="center" wrapText="1"/>
    </xf>
    <xf numFmtId="2" fontId="10" fillId="0" borderId="4" xfId="0" applyNumberFormat="1" applyFont="1" applyBorder="1" applyAlignment="1">
      <alignment vertical="center"/>
    </xf>
    <xf numFmtId="49" fontId="7" fillId="3" borderId="9" xfId="0" applyNumberFormat="1" applyFont="1" applyFill="1" applyBorder="1" applyAlignment="1" applyProtection="1">
      <alignment vertical="center"/>
      <protection locked="0"/>
    </xf>
    <xf numFmtId="49" fontId="7" fillId="0" borderId="2" xfId="0" quotePrefix="1" applyNumberFormat="1" applyFont="1" applyBorder="1" applyAlignment="1">
      <alignment vertical="center" wrapText="1"/>
    </xf>
    <xf numFmtId="49" fontId="7" fillId="0" borderId="0" xfId="0" quotePrefix="1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16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49" fontId="16" fillId="0" borderId="0" xfId="0" applyNumberFormat="1" applyFont="1" applyBorder="1" applyAlignment="1">
      <alignment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9" fillId="3" borderId="9" xfId="0" quotePrefix="1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9" fillId="0" borderId="4" xfId="2" applyNumberFormat="1" applyFont="1" applyBorder="1" applyAlignment="1">
      <alignment horizontal="center" vertical="center"/>
    </xf>
    <xf numFmtId="0" fontId="7" fillId="0" borderId="0" xfId="2" applyFont="1"/>
    <xf numFmtId="0" fontId="7" fillId="0" borderId="5" xfId="2" applyFont="1" applyBorder="1"/>
    <xf numFmtId="49" fontId="7" fillId="0" borderId="4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15" fillId="0" borderId="9" xfId="2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4" fillId="10" borderId="0" xfId="0" applyNumberFormat="1" applyFont="1" applyFill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>
      <alignment horizontal="center" vertical="center"/>
    </xf>
    <xf numFmtId="49" fontId="7" fillId="3" borderId="10" xfId="0" applyNumberFormat="1" applyFont="1" applyFill="1" applyBorder="1" applyAlignment="1" applyProtection="1">
      <alignment horizontal="center" vertical="center"/>
      <protection locked="0"/>
    </xf>
    <xf numFmtId="49" fontId="7" fillId="3" borderId="11" xfId="0" applyNumberFormat="1" applyFont="1" applyFill="1" applyBorder="1" applyAlignment="1" applyProtection="1">
      <alignment horizontal="center" vertical="center"/>
      <protection locked="0"/>
    </xf>
    <xf numFmtId="49" fontId="7" fillId="3" borderId="12" xfId="0" applyNumberFormat="1" applyFont="1" applyFill="1" applyBorder="1" applyAlignment="1" applyProtection="1">
      <alignment horizontal="center" vertical="center"/>
      <protection locked="0"/>
    </xf>
    <xf numFmtId="49" fontId="7" fillId="3" borderId="9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left" vertical="center"/>
      <protection locked="0"/>
    </xf>
    <xf numFmtId="49" fontId="9" fillId="2" borderId="11" xfId="0" applyNumberFormat="1" applyFont="1" applyFill="1" applyBorder="1" applyAlignment="1" applyProtection="1">
      <alignment horizontal="left" vertical="center"/>
      <protection locked="0"/>
    </xf>
    <xf numFmtId="49" fontId="9" fillId="2" borderId="12" xfId="0" applyNumberFormat="1" applyFont="1" applyFill="1" applyBorder="1" applyAlignment="1" applyProtection="1">
      <alignment horizontal="left" vertical="center"/>
      <protection locked="0"/>
    </xf>
    <xf numFmtId="0" fontId="9" fillId="8" borderId="9" xfId="0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9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center" vertical="center" wrapText="1"/>
    </xf>
    <xf numFmtId="49" fontId="7" fillId="2" borderId="9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left" vertical="center"/>
    </xf>
    <xf numFmtId="49" fontId="7" fillId="5" borderId="9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8" borderId="9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9" xfId="0" quotePrefix="1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7" fillId="0" borderId="1" xfId="0" quotePrefix="1" applyNumberFormat="1" applyFont="1" applyBorder="1" applyAlignment="1">
      <alignment horizontal="left" vertical="center" wrapText="1"/>
    </xf>
    <xf numFmtId="49" fontId="7" fillId="0" borderId="2" xfId="0" quotePrefix="1" applyNumberFormat="1" applyFont="1" applyBorder="1" applyAlignment="1">
      <alignment horizontal="left" vertical="center" wrapText="1"/>
    </xf>
    <xf numFmtId="49" fontId="7" fillId="0" borderId="3" xfId="0" quotePrefix="1" applyNumberFormat="1" applyFont="1" applyBorder="1" applyAlignment="1">
      <alignment horizontal="left" vertical="center" wrapText="1"/>
    </xf>
    <xf numFmtId="49" fontId="7" fillId="0" borderId="4" xfId="0" quotePrefix="1" applyNumberFormat="1" applyFont="1" applyBorder="1" applyAlignment="1">
      <alignment horizontal="left" vertical="center" wrapText="1"/>
    </xf>
    <xf numFmtId="49" fontId="7" fillId="0" borderId="0" xfId="0" quotePrefix="1" applyNumberFormat="1" applyFont="1" applyAlignment="1">
      <alignment horizontal="left" vertical="center" wrapText="1"/>
    </xf>
    <xf numFmtId="49" fontId="7" fillId="0" borderId="5" xfId="0" quotePrefix="1" applyNumberFormat="1" applyFont="1" applyBorder="1" applyAlignment="1">
      <alignment horizontal="left" vertical="center" wrapText="1"/>
    </xf>
    <xf numFmtId="49" fontId="7" fillId="0" borderId="6" xfId="0" quotePrefix="1" applyNumberFormat="1" applyFont="1" applyBorder="1" applyAlignment="1">
      <alignment horizontal="left" vertical="center" wrapText="1"/>
    </xf>
    <xf numFmtId="49" fontId="7" fillId="0" borderId="7" xfId="0" quotePrefix="1" applyNumberFormat="1" applyFont="1" applyBorder="1" applyAlignment="1">
      <alignment horizontal="left" vertical="center" wrapText="1"/>
    </xf>
    <xf numFmtId="49" fontId="7" fillId="0" borderId="8" xfId="0" quotePrefix="1" applyNumberFormat="1" applyFont="1" applyBorder="1" applyAlignment="1">
      <alignment horizontal="left" vertical="center" wrapText="1"/>
    </xf>
    <xf numFmtId="49" fontId="7" fillId="0" borderId="10" xfId="0" quotePrefix="1" applyNumberFormat="1" applyFont="1" applyBorder="1" applyAlignment="1">
      <alignment horizontal="left" vertical="center" wrapText="1"/>
    </xf>
    <xf numFmtId="49" fontId="7" fillId="0" borderId="11" xfId="0" quotePrefix="1" applyNumberFormat="1" applyFont="1" applyBorder="1" applyAlignment="1">
      <alignment horizontal="left" vertical="center" wrapText="1"/>
    </xf>
    <xf numFmtId="49" fontId="7" fillId="0" borderId="12" xfId="0" quotePrefix="1" applyNumberFormat="1" applyFont="1" applyBorder="1" applyAlignment="1">
      <alignment horizontal="left" vertical="center" wrapText="1"/>
    </xf>
    <xf numFmtId="49" fontId="7" fillId="0" borderId="9" xfId="0" quotePrefix="1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49" fontId="9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9" fontId="7" fillId="3" borderId="9" xfId="2" applyNumberFormat="1" applyFont="1" applyFill="1" applyBorder="1" applyAlignment="1" applyProtection="1">
      <alignment horizontal="center" vertical="center"/>
      <protection locked="0"/>
    </xf>
    <xf numFmtId="49" fontId="7" fillId="0" borderId="0" xfId="2" applyNumberFormat="1" applyFont="1" applyAlignment="1">
      <alignment horizontal="left" vertical="center" wrapText="1"/>
    </xf>
    <xf numFmtId="0" fontId="7" fillId="8" borderId="1" xfId="2" applyFont="1" applyFill="1" applyBorder="1" applyAlignment="1">
      <alignment horizontal="center" vertical="center"/>
    </xf>
    <xf numFmtId="0" fontId="7" fillId="8" borderId="3" xfId="2" applyFont="1" applyFill="1" applyBorder="1" applyAlignment="1">
      <alignment horizontal="center" vertical="center"/>
    </xf>
    <xf numFmtId="0" fontId="7" fillId="8" borderId="6" xfId="2" applyFont="1" applyFill="1" applyBorder="1" applyAlignment="1">
      <alignment horizontal="center" vertical="center"/>
    </xf>
    <xf numFmtId="0" fontId="7" fillId="8" borderId="8" xfId="2" applyFont="1" applyFill="1" applyBorder="1" applyAlignment="1">
      <alignment horizontal="center" vertical="center"/>
    </xf>
    <xf numFmtId="2" fontId="9" fillId="3" borderId="10" xfId="0" applyNumberFormat="1" applyFont="1" applyFill="1" applyBorder="1" applyAlignment="1" applyProtection="1">
      <alignment horizontal="center" vertical="center"/>
      <protection locked="0"/>
    </xf>
    <xf numFmtId="2" fontId="9" fillId="3" borderId="11" xfId="0" applyNumberFormat="1" applyFont="1" applyFill="1" applyBorder="1" applyAlignment="1" applyProtection="1">
      <alignment horizontal="center" vertical="center"/>
      <protection locked="0"/>
    </xf>
    <xf numFmtId="2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7" fillId="14" borderId="10" xfId="0" applyNumberFormat="1" applyFont="1" applyFill="1" applyBorder="1" applyAlignment="1">
      <alignment horizontal="center" vertical="center"/>
    </xf>
    <xf numFmtId="49" fontId="7" fillId="14" borderId="11" xfId="0" applyNumberFormat="1" applyFont="1" applyFill="1" applyBorder="1" applyAlignment="1">
      <alignment horizontal="center" vertical="center"/>
    </xf>
    <xf numFmtId="49" fontId="7" fillId="14" borderId="12" xfId="0" applyNumberFormat="1" applyFont="1" applyFill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3" fontId="22" fillId="0" borderId="11" xfId="0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166" fontId="9" fillId="8" borderId="10" xfId="0" applyNumberFormat="1" applyFont="1" applyFill="1" applyBorder="1" applyAlignment="1">
      <alignment horizontal="center" vertical="center"/>
    </xf>
    <xf numFmtId="166" fontId="9" fillId="8" borderId="11" xfId="0" applyNumberFormat="1" applyFont="1" applyFill="1" applyBorder="1" applyAlignment="1">
      <alignment horizontal="center" vertical="center"/>
    </xf>
    <xf numFmtId="166" fontId="9" fillId="8" borderId="12" xfId="0" applyNumberFormat="1" applyFont="1" applyFill="1" applyBorder="1" applyAlignment="1">
      <alignment horizontal="center" vertical="center"/>
    </xf>
    <xf numFmtId="49" fontId="9" fillId="7" borderId="9" xfId="0" applyNumberFormat="1" applyFont="1" applyFill="1" applyBorder="1" applyAlignment="1">
      <alignment horizontal="center" vertical="center"/>
    </xf>
    <xf numFmtId="49" fontId="9" fillId="7" borderId="9" xfId="0" applyNumberFormat="1" applyFont="1" applyFill="1" applyBorder="1" applyAlignment="1">
      <alignment horizontal="center" vertical="center" wrapText="1"/>
    </xf>
    <xf numFmtId="165" fontId="9" fillId="7" borderId="9" xfId="0" applyNumberFormat="1" applyFont="1" applyFill="1" applyBorder="1" applyAlignment="1">
      <alignment horizontal="center" vertical="center"/>
    </xf>
    <xf numFmtId="49" fontId="7" fillId="7" borderId="10" xfId="0" applyNumberFormat="1" applyFont="1" applyFill="1" applyBorder="1" applyAlignment="1">
      <alignment horizontal="center" vertical="center"/>
    </xf>
    <xf numFmtId="49" fontId="7" fillId="7" borderId="11" xfId="0" applyNumberFormat="1" applyFont="1" applyFill="1" applyBorder="1" applyAlignment="1">
      <alignment horizontal="center" vertical="center"/>
    </xf>
    <xf numFmtId="49" fontId="7" fillId="7" borderId="12" xfId="0" applyNumberFormat="1" applyFont="1" applyFill="1" applyBorder="1" applyAlignment="1">
      <alignment horizontal="center" vertical="center"/>
    </xf>
    <xf numFmtId="3" fontId="22" fillId="3" borderId="10" xfId="0" applyNumberFormat="1" applyFont="1" applyFill="1" applyBorder="1" applyAlignment="1">
      <alignment horizontal="center" vertical="center"/>
    </xf>
    <xf numFmtId="3" fontId="22" fillId="3" borderId="11" xfId="0" applyNumberFormat="1" applyFont="1" applyFill="1" applyBorder="1" applyAlignment="1">
      <alignment horizontal="center" vertical="center"/>
    </xf>
    <xf numFmtId="3" fontId="22" fillId="3" borderId="12" xfId="0" applyNumberFormat="1" applyFont="1" applyFill="1" applyBorder="1" applyAlignment="1">
      <alignment horizontal="center" vertical="center"/>
    </xf>
    <xf numFmtId="2" fontId="9" fillId="7" borderId="10" xfId="0" applyNumberFormat="1" applyFont="1" applyFill="1" applyBorder="1" applyAlignment="1">
      <alignment horizontal="right" vertical="center"/>
    </xf>
    <xf numFmtId="2" fontId="9" fillId="7" borderId="11" xfId="0" applyNumberFormat="1" applyFont="1" applyFill="1" applyBorder="1" applyAlignment="1">
      <alignment horizontal="right" vertical="center"/>
    </xf>
    <xf numFmtId="2" fontId="9" fillId="7" borderId="12" xfId="0" applyNumberFormat="1" applyFont="1" applyFill="1" applyBorder="1" applyAlignment="1">
      <alignment horizontal="right" vertical="center"/>
    </xf>
    <xf numFmtId="2" fontId="9" fillId="8" borderId="9" xfId="0" applyNumberFormat="1" applyFont="1" applyFill="1" applyBorder="1" applyAlignment="1">
      <alignment horizontal="center" vertical="center"/>
    </xf>
    <xf numFmtId="165" fontId="9" fillId="8" borderId="1" xfId="0" applyNumberFormat="1" applyFont="1" applyFill="1" applyBorder="1" applyAlignment="1">
      <alignment horizontal="center" vertical="center"/>
    </xf>
    <xf numFmtId="165" fontId="9" fillId="8" borderId="2" xfId="0" applyNumberFormat="1" applyFont="1" applyFill="1" applyBorder="1" applyAlignment="1">
      <alignment horizontal="center" vertical="center"/>
    </xf>
    <xf numFmtId="165" fontId="9" fillId="8" borderId="6" xfId="0" applyNumberFormat="1" applyFont="1" applyFill="1" applyBorder="1" applyAlignment="1">
      <alignment horizontal="center" vertical="center"/>
    </xf>
    <xf numFmtId="165" fontId="9" fillId="8" borderId="7" xfId="0" applyNumberFormat="1" applyFont="1" applyFill="1" applyBorder="1" applyAlignment="1">
      <alignment horizontal="center" vertical="center"/>
    </xf>
    <xf numFmtId="2" fontId="9" fillId="7" borderId="1" xfId="0" applyNumberFormat="1" applyFont="1" applyFill="1" applyBorder="1" applyAlignment="1">
      <alignment horizontal="center" vertical="center"/>
    </xf>
    <xf numFmtId="2" fontId="9" fillId="7" borderId="2" xfId="0" applyNumberFormat="1" applyFont="1" applyFill="1" applyBorder="1" applyAlignment="1">
      <alignment horizontal="center" vertical="center"/>
    </xf>
    <xf numFmtId="2" fontId="9" fillId="7" borderId="6" xfId="0" applyNumberFormat="1" applyFont="1" applyFill="1" applyBorder="1" applyAlignment="1">
      <alignment horizontal="center" vertical="center"/>
    </xf>
    <xf numFmtId="2" fontId="9" fillId="7" borderId="7" xfId="0" applyNumberFormat="1" applyFont="1" applyFill="1" applyBorder="1" applyAlignment="1">
      <alignment horizontal="center" vertical="center"/>
    </xf>
    <xf numFmtId="165" fontId="9" fillId="8" borderId="9" xfId="0" applyNumberFormat="1" applyFont="1" applyFill="1" applyBorder="1" applyAlignment="1">
      <alignment horizontal="center" vertical="center"/>
    </xf>
    <xf numFmtId="2" fontId="9" fillId="7" borderId="9" xfId="0" applyNumberFormat="1" applyFont="1" applyFill="1" applyBorder="1" applyAlignment="1">
      <alignment horizontal="center" vertical="center"/>
    </xf>
    <xf numFmtId="2" fontId="9" fillId="7" borderId="3" xfId="0" applyNumberFormat="1" applyFont="1" applyFill="1" applyBorder="1" applyAlignment="1">
      <alignment horizontal="center" vertical="center"/>
    </xf>
    <xf numFmtId="2" fontId="9" fillId="7" borderId="8" xfId="0" applyNumberFormat="1" applyFont="1" applyFill="1" applyBorder="1" applyAlignment="1">
      <alignment horizontal="center" vertical="center"/>
    </xf>
    <xf numFmtId="49" fontId="7" fillId="9" borderId="0" xfId="0" applyNumberFormat="1" applyFont="1" applyFill="1" applyAlignment="1">
      <alignment horizontal="center" vertical="center"/>
    </xf>
    <xf numFmtId="2" fontId="7" fillId="9" borderId="0" xfId="0" applyNumberFormat="1" applyFont="1" applyFill="1" applyAlignment="1">
      <alignment horizontal="right" vertical="center"/>
    </xf>
    <xf numFmtId="2" fontId="9" fillId="9" borderId="0" xfId="0" applyNumberFormat="1" applyFont="1" applyFill="1" applyAlignment="1">
      <alignment horizontal="right" vertical="center"/>
    </xf>
    <xf numFmtId="2" fontId="7" fillId="8" borderId="9" xfId="0" applyNumberFormat="1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7" fillId="0" borderId="9" xfId="0" applyFont="1" applyBorder="1" applyAlignment="1">
      <alignment horizontal="right" vertical="center"/>
    </xf>
    <xf numFmtId="2" fontId="9" fillId="9" borderId="0" xfId="0" applyNumberFormat="1" applyFont="1" applyFill="1" applyAlignment="1">
      <alignment horizontal="center" vertical="center"/>
    </xf>
    <xf numFmtId="49" fontId="9" fillId="9" borderId="0" xfId="0" applyNumberFormat="1" applyFont="1" applyFill="1" applyAlignment="1">
      <alignment horizontal="right" vertical="center"/>
    </xf>
    <xf numFmtId="49" fontId="9" fillId="9" borderId="0" xfId="0" applyNumberFormat="1" applyFont="1" applyFill="1" applyAlignment="1">
      <alignment horizontal="center" vertical="center"/>
    </xf>
    <xf numFmtId="49" fontId="12" fillId="14" borderId="10" xfId="0" applyNumberFormat="1" applyFont="1" applyFill="1" applyBorder="1" applyAlignment="1">
      <alignment horizontal="center" vertical="center"/>
    </xf>
    <xf numFmtId="49" fontId="12" fillId="14" borderId="11" xfId="0" applyNumberFormat="1" applyFont="1" applyFill="1" applyBorder="1" applyAlignment="1">
      <alignment horizontal="center" vertical="center"/>
    </xf>
    <xf numFmtId="49" fontId="12" fillId="14" borderId="12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49" fontId="10" fillId="3" borderId="10" xfId="0" applyNumberFormat="1" applyFont="1" applyFill="1" applyBorder="1" applyAlignment="1" applyProtection="1">
      <alignment vertical="center"/>
      <protection locked="0"/>
    </xf>
    <xf numFmtId="49" fontId="10" fillId="3" borderId="11" xfId="0" applyNumberFormat="1" applyFont="1" applyFill="1" applyBorder="1" applyAlignment="1" applyProtection="1">
      <alignment vertical="center"/>
      <protection locked="0"/>
    </xf>
    <xf numFmtId="49" fontId="10" fillId="3" borderId="12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21" fillId="7" borderId="10" xfId="0" applyNumberFormat="1" applyFont="1" applyFill="1" applyBorder="1" applyAlignment="1">
      <alignment horizontal="left" vertical="center"/>
    </xf>
    <xf numFmtId="49" fontId="21" fillId="7" borderId="11" xfId="0" applyNumberFormat="1" applyFont="1" applyFill="1" applyBorder="1" applyAlignment="1">
      <alignment horizontal="left" vertical="center"/>
    </xf>
    <xf numFmtId="49" fontId="21" fillId="7" borderId="12" xfId="0" applyNumberFormat="1" applyFont="1" applyFill="1" applyBorder="1" applyAlignment="1">
      <alignment horizontal="left" vertical="center"/>
    </xf>
    <xf numFmtId="49" fontId="10" fillId="3" borderId="10" xfId="0" applyNumberFormat="1" applyFont="1" applyFill="1" applyBorder="1" applyAlignment="1" applyProtection="1">
      <alignment horizontal="left" vertical="center"/>
      <protection locked="0"/>
    </xf>
    <xf numFmtId="49" fontId="10" fillId="3" borderId="11" xfId="0" applyNumberFormat="1" applyFont="1" applyFill="1" applyBorder="1" applyAlignment="1" applyProtection="1">
      <alignment horizontal="left" vertical="center"/>
      <protection locked="0"/>
    </xf>
    <xf numFmtId="49" fontId="10" fillId="3" borderId="12" xfId="0" applyNumberFormat="1" applyFont="1" applyFill="1" applyBorder="1" applyAlignment="1" applyProtection="1">
      <alignment horizontal="left" vertical="center"/>
      <protection locked="0"/>
    </xf>
    <xf numFmtId="49" fontId="9" fillId="14" borderId="10" xfId="0" applyNumberFormat="1" applyFont="1" applyFill="1" applyBorder="1" applyAlignment="1">
      <alignment horizontal="center" vertical="center"/>
    </xf>
    <xf numFmtId="49" fontId="9" fillId="14" borderId="11" xfId="0" applyNumberFormat="1" applyFont="1" applyFill="1" applyBorder="1" applyAlignment="1">
      <alignment horizontal="center" vertical="center"/>
    </xf>
    <xf numFmtId="49" fontId="9" fillId="14" borderId="12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 applyProtection="1">
      <alignment horizontal="center" vertical="center"/>
      <protection locked="0"/>
    </xf>
    <xf numFmtId="49" fontId="7" fillId="7" borderId="9" xfId="0" applyNumberFormat="1" applyFont="1" applyFill="1" applyBorder="1" applyAlignment="1">
      <alignment horizontal="center" vertical="center"/>
    </xf>
    <xf numFmtId="3" fontId="13" fillId="0" borderId="10" xfId="0" applyNumberFormat="1" applyFont="1" applyBorder="1" applyAlignment="1" applyProtection="1">
      <alignment horizontal="center" vertical="center"/>
      <protection locked="0"/>
    </xf>
    <xf numFmtId="3" fontId="13" fillId="0" borderId="11" xfId="0" applyNumberFormat="1" applyFont="1" applyBorder="1" applyAlignment="1" applyProtection="1">
      <alignment horizontal="center" vertical="center"/>
      <protection locked="0"/>
    </xf>
    <xf numFmtId="3" fontId="13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0" xfId="3" applyFont="1" applyFill="1" applyBorder="1" applyAlignment="1">
      <alignment horizontal="center" vertical="center"/>
    </xf>
    <xf numFmtId="164" fontId="13" fillId="0" borderId="11" xfId="3" applyFont="1" applyFill="1" applyBorder="1" applyAlignment="1">
      <alignment horizontal="center" vertical="center"/>
    </xf>
    <xf numFmtId="164" fontId="13" fillId="0" borderId="12" xfId="3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5" fillId="10" borderId="0" xfId="0" applyFont="1" applyFill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167" fontId="13" fillId="0" borderId="9" xfId="3" applyNumberFormat="1" applyFont="1" applyBorder="1" applyAlignment="1">
      <alignment horizontal="center" vertical="center"/>
    </xf>
    <xf numFmtId="4" fontId="28" fillId="14" borderId="10" xfId="0" applyNumberFormat="1" applyFont="1" applyFill="1" applyBorder="1" applyAlignment="1">
      <alignment horizontal="center" vertical="center"/>
    </xf>
    <xf numFmtId="4" fontId="13" fillId="14" borderId="11" xfId="0" applyNumberFormat="1" applyFont="1" applyFill="1" applyBorder="1" applyAlignment="1">
      <alignment horizontal="center" vertical="center"/>
    </xf>
    <xf numFmtId="4" fontId="13" fillId="14" borderId="12" xfId="0" applyNumberFormat="1" applyFont="1" applyFill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4" fontId="28" fillId="14" borderId="11" xfId="0" applyNumberFormat="1" applyFont="1" applyFill="1" applyBorder="1" applyAlignment="1">
      <alignment horizontal="center" vertical="center"/>
    </xf>
    <xf numFmtId="4" fontId="28" fillId="14" borderId="12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3" fontId="13" fillId="2" borderId="9" xfId="0" applyNumberFormat="1" applyFont="1" applyFill="1" applyBorder="1" applyAlignment="1" applyProtection="1">
      <alignment horizontal="center" vertical="center"/>
      <protection locked="0"/>
    </xf>
    <xf numFmtId="4" fontId="13" fillId="2" borderId="1" xfId="0" applyNumberFormat="1" applyFont="1" applyFill="1" applyBorder="1" applyAlignment="1" applyProtection="1">
      <alignment horizontal="center" vertical="center"/>
      <protection locked="0"/>
    </xf>
    <xf numFmtId="4" fontId="13" fillId="2" borderId="2" xfId="0" applyNumberFormat="1" applyFont="1" applyFill="1" applyBorder="1" applyAlignment="1" applyProtection="1">
      <alignment horizontal="center" vertical="center"/>
      <protection locked="0"/>
    </xf>
    <xf numFmtId="4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17" borderId="26" xfId="0" applyFont="1" applyFill="1" applyBorder="1" applyAlignment="1" applyProtection="1">
      <alignment horizontal="center" vertical="center"/>
      <protection locked="0"/>
    </xf>
    <xf numFmtId="4" fontId="7" fillId="3" borderId="10" xfId="0" applyNumberFormat="1" applyFont="1" applyFill="1" applyBorder="1" applyAlignment="1" applyProtection="1">
      <alignment horizontal="center" vertical="center"/>
      <protection locked="0"/>
    </xf>
    <xf numFmtId="4" fontId="7" fillId="3" borderId="11" xfId="0" applyNumberFormat="1" applyFont="1" applyFill="1" applyBorder="1" applyAlignment="1" applyProtection="1">
      <alignment horizontal="center" vertical="center"/>
      <protection locked="0"/>
    </xf>
    <xf numFmtId="4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3" xfId="0" applyNumberFormat="1" applyFont="1" applyFill="1" applyBorder="1" applyAlignment="1" applyProtection="1">
      <alignment horizontal="center" vertical="center"/>
      <protection locked="0"/>
    </xf>
    <xf numFmtId="4" fontId="13" fillId="2" borderId="4" xfId="0" applyNumberFormat="1" applyFont="1" applyFill="1" applyBorder="1" applyAlignment="1" applyProtection="1">
      <alignment horizontal="center" vertical="center"/>
      <protection locked="0"/>
    </xf>
    <xf numFmtId="4" fontId="13" fillId="2" borderId="0" xfId="0" applyNumberFormat="1" applyFont="1" applyFill="1" applyAlignment="1" applyProtection="1">
      <alignment horizontal="center" vertical="center"/>
      <protection locked="0"/>
    </xf>
    <xf numFmtId="4" fontId="13" fillId="2" borderId="5" xfId="0" applyNumberFormat="1" applyFont="1" applyFill="1" applyBorder="1" applyAlignment="1" applyProtection="1">
      <alignment horizontal="center" vertical="center"/>
      <protection locked="0"/>
    </xf>
    <xf numFmtId="4" fontId="13" fillId="2" borderId="10" xfId="0" applyNumberFormat="1" applyFont="1" applyFill="1" applyBorder="1" applyAlignment="1" applyProtection="1">
      <alignment horizontal="center" vertical="center"/>
      <protection locked="0"/>
    </xf>
    <xf numFmtId="4" fontId="13" fillId="2" borderId="11" xfId="0" applyNumberFormat="1" applyFont="1" applyFill="1" applyBorder="1" applyAlignment="1" applyProtection="1">
      <alignment horizontal="center" vertical="center"/>
      <protection locked="0"/>
    </xf>
    <xf numFmtId="4" fontId="13" fillId="2" borderId="12" xfId="0" applyNumberFormat="1" applyFont="1" applyFill="1" applyBorder="1" applyAlignment="1" applyProtection="1">
      <alignment horizontal="center" vertical="center"/>
      <protection locked="0"/>
    </xf>
    <xf numFmtId="0" fontId="29" fillId="0" borderId="9" xfId="0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3" fontId="13" fillId="2" borderId="26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left"/>
    </xf>
    <xf numFmtId="49" fontId="7" fillId="9" borderId="4" xfId="0" applyNumberFormat="1" applyFont="1" applyFill="1" applyBorder="1" applyAlignment="1">
      <alignment horizontal="left" vertical="center"/>
    </xf>
    <xf numFmtId="49" fontId="7" fillId="9" borderId="0" xfId="0" applyNumberFormat="1" applyFont="1" applyFill="1" applyAlignment="1">
      <alignment horizontal="left" vertical="center"/>
    </xf>
    <xf numFmtId="0" fontId="6" fillId="0" borderId="12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2" fontId="3" fillId="8" borderId="9" xfId="0" applyNumberFormat="1" applyFont="1" applyFill="1" applyBorder="1" applyAlignment="1">
      <alignment horizontal="center"/>
    </xf>
    <xf numFmtId="166" fontId="3" fillId="8" borderId="9" xfId="0" applyNumberFormat="1" applyFont="1" applyFill="1" applyBorder="1" applyAlignment="1">
      <alignment horizontal="center"/>
    </xf>
    <xf numFmtId="0" fontId="3" fillId="3" borderId="9" xfId="0" applyFont="1" applyFill="1" applyBorder="1" applyAlignment="1" applyProtection="1">
      <alignment horizontal="center"/>
      <protection locked="0"/>
    </xf>
    <xf numFmtId="166" fontId="3" fillId="8" borderId="9" xfId="0" applyNumberFormat="1" applyFont="1" applyFill="1" applyBorder="1" applyAlignment="1">
      <alignment horizontal="center" wrapText="1"/>
    </xf>
    <xf numFmtId="166" fontId="3" fillId="8" borderId="1" xfId="0" applyNumberFormat="1" applyFont="1" applyFill="1" applyBorder="1" applyAlignment="1">
      <alignment horizontal="center"/>
    </xf>
    <xf numFmtId="166" fontId="3" fillId="8" borderId="2" xfId="0" applyNumberFormat="1" applyFont="1" applyFill="1" applyBorder="1" applyAlignment="1">
      <alignment horizontal="center"/>
    </xf>
    <xf numFmtId="166" fontId="3" fillId="8" borderId="3" xfId="0" applyNumberFormat="1" applyFont="1" applyFill="1" applyBorder="1" applyAlignment="1">
      <alignment horizontal="center"/>
    </xf>
    <xf numFmtId="166" fontId="3" fillId="8" borderId="6" xfId="0" applyNumberFormat="1" applyFont="1" applyFill="1" applyBorder="1" applyAlignment="1">
      <alignment horizontal="center"/>
    </xf>
    <xf numFmtId="166" fontId="3" fillId="8" borderId="7" xfId="0" applyNumberFormat="1" applyFont="1" applyFill="1" applyBorder="1" applyAlignment="1">
      <alignment horizontal="center"/>
    </xf>
    <xf numFmtId="166" fontId="3" fillId="8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2" fontId="3" fillId="8" borderId="6" xfId="0" applyNumberFormat="1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2" fontId="3" fillId="8" borderId="8" xfId="0" applyNumberFormat="1" applyFont="1" applyFill="1" applyBorder="1" applyAlignment="1">
      <alignment horizontal="center"/>
    </xf>
    <xf numFmtId="166" fontId="3" fillId="8" borderId="1" xfId="0" applyNumberFormat="1" applyFont="1" applyFill="1" applyBorder="1" applyAlignment="1">
      <alignment horizontal="center" wrapText="1"/>
    </xf>
    <xf numFmtId="166" fontId="3" fillId="8" borderId="2" xfId="0" applyNumberFormat="1" applyFont="1" applyFill="1" applyBorder="1" applyAlignment="1">
      <alignment horizontal="center" wrapText="1"/>
    </xf>
    <xf numFmtId="166" fontId="3" fillId="8" borderId="3" xfId="0" applyNumberFormat="1" applyFont="1" applyFill="1" applyBorder="1" applyAlignment="1">
      <alignment horizontal="center" wrapText="1"/>
    </xf>
    <xf numFmtId="166" fontId="3" fillId="8" borderId="6" xfId="0" applyNumberFormat="1" applyFont="1" applyFill="1" applyBorder="1" applyAlignment="1">
      <alignment horizontal="center" wrapText="1"/>
    </xf>
    <xf numFmtId="166" fontId="3" fillId="8" borderId="7" xfId="0" applyNumberFormat="1" applyFont="1" applyFill="1" applyBorder="1" applyAlignment="1">
      <alignment horizontal="center" wrapText="1"/>
    </xf>
    <xf numFmtId="166" fontId="3" fillId="8" borderId="8" xfId="0" applyNumberFormat="1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0" fontId="19" fillId="10" borderId="9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165" fontId="7" fillId="3" borderId="9" xfId="1" applyNumberFormat="1" applyFont="1" applyFill="1" applyBorder="1" applyAlignment="1" applyProtection="1">
      <alignment horizontal="center" vertical="center" wrapText="1"/>
      <protection locked="0"/>
    </xf>
    <xf numFmtId="165" fontId="7" fillId="8" borderId="9" xfId="0" applyNumberFormat="1" applyFont="1" applyFill="1" applyBorder="1" applyAlignment="1">
      <alignment horizontal="center" vertical="center"/>
    </xf>
    <xf numFmtId="9" fontId="7" fillId="8" borderId="9" xfId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7" borderId="1" xfId="0" quotePrefix="1" applyFont="1" applyFill="1" applyBorder="1" applyAlignment="1">
      <alignment horizontal="center" vertical="center" wrapText="1"/>
    </xf>
    <xf numFmtId="0" fontId="7" fillId="7" borderId="2" xfId="0" quotePrefix="1" applyFont="1" applyFill="1" applyBorder="1" applyAlignment="1">
      <alignment horizontal="center" vertical="center" wrapText="1"/>
    </xf>
    <xf numFmtId="0" fontId="7" fillId="7" borderId="3" xfId="0" quotePrefix="1" applyFont="1" applyFill="1" applyBorder="1" applyAlignment="1">
      <alignment horizontal="center" vertical="center" wrapText="1"/>
    </xf>
    <xf numFmtId="0" fontId="7" fillId="7" borderId="4" xfId="0" quotePrefix="1" applyFont="1" applyFill="1" applyBorder="1" applyAlignment="1">
      <alignment horizontal="center" vertical="center" wrapText="1"/>
    </xf>
    <xf numFmtId="0" fontId="7" fillId="7" borderId="0" xfId="0" quotePrefix="1" applyFont="1" applyFill="1" applyAlignment="1">
      <alignment horizontal="center" vertical="center" wrapText="1"/>
    </xf>
    <xf numFmtId="0" fontId="7" fillId="7" borderId="5" xfId="0" quotePrefix="1" applyFont="1" applyFill="1" applyBorder="1" applyAlignment="1">
      <alignment horizontal="center" vertical="center" wrapText="1"/>
    </xf>
    <xf numFmtId="0" fontId="7" fillId="7" borderId="6" xfId="0" quotePrefix="1" applyFont="1" applyFill="1" applyBorder="1" applyAlignment="1">
      <alignment horizontal="center" vertical="center" wrapText="1"/>
    </xf>
    <xf numFmtId="0" fontId="7" fillId="7" borderId="7" xfId="0" quotePrefix="1" applyFont="1" applyFill="1" applyBorder="1" applyAlignment="1">
      <alignment horizontal="center" vertical="center" wrapText="1"/>
    </xf>
    <xf numFmtId="0" fontId="7" fillId="7" borderId="8" xfId="0" quotePrefix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18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7" borderId="1" xfId="0" applyNumberFormat="1" applyFont="1" applyFill="1" applyBorder="1" applyAlignment="1">
      <alignment horizontal="center" vertical="center" wrapText="1"/>
    </xf>
    <xf numFmtId="49" fontId="7" fillId="7" borderId="2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49" fontId="7" fillId="7" borderId="0" xfId="0" applyNumberFormat="1" applyFont="1" applyFill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 wrapText="1"/>
    </xf>
    <xf numFmtId="49" fontId="7" fillId="7" borderId="7" xfId="0" applyNumberFormat="1" applyFont="1" applyFill="1" applyBorder="1" applyAlignment="1">
      <alignment horizontal="center" vertical="center" wrapText="1"/>
    </xf>
    <xf numFmtId="2" fontId="10" fillId="9" borderId="0" xfId="1" applyNumberFormat="1" applyFont="1" applyFill="1" applyBorder="1" applyAlignment="1" applyProtection="1">
      <alignment horizontal="center" vertical="center" wrapText="1"/>
    </xf>
    <xf numFmtId="165" fontId="7" fillId="7" borderId="9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5" fontId="15" fillId="4" borderId="2" xfId="0" applyNumberFormat="1" applyFont="1" applyFill="1" applyBorder="1" applyAlignment="1">
      <alignment horizontal="center" vertical="center" wrapText="1"/>
    </xf>
    <xf numFmtId="165" fontId="15" fillId="4" borderId="3" xfId="0" applyNumberFormat="1" applyFont="1" applyFill="1" applyBorder="1" applyAlignment="1">
      <alignment horizontal="center" vertical="center" wrapText="1"/>
    </xf>
    <xf numFmtId="165" fontId="15" fillId="4" borderId="4" xfId="0" applyNumberFormat="1" applyFont="1" applyFill="1" applyBorder="1" applyAlignment="1">
      <alignment horizontal="center" vertical="center" wrapText="1"/>
    </xf>
    <xf numFmtId="165" fontId="15" fillId="4" borderId="0" xfId="0" applyNumberFormat="1" applyFont="1" applyFill="1" applyAlignment="1">
      <alignment horizontal="center" vertical="center" wrapText="1"/>
    </xf>
    <xf numFmtId="165" fontId="15" fillId="4" borderId="5" xfId="0" applyNumberFormat="1" applyFont="1" applyFill="1" applyBorder="1" applyAlignment="1">
      <alignment horizontal="center" vertical="center" wrapText="1"/>
    </xf>
    <xf numFmtId="165" fontId="15" fillId="4" borderId="6" xfId="0" applyNumberFormat="1" applyFont="1" applyFill="1" applyBorder="1" applyAlignment="1">
      <alignment horizontal="center" vertical="center" wrapText="1"/>
    </xf>
    <xf numFmtId="165" fontId="15" fillId="4" borderId="7" xfId="0" applyNumberFormat="1" applyFont="1" applyFill="1" applyBorder="1" applyAlignment="1">
      <alignment horizontal="center" vertical="center" wrapText="1"/>
    </xf>
    <xf numFmtId="165" fontId="15" fillId="4" borderId="8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>
      <alignment horizontal="left" vertical="center"/>
    </xf>
    <xf numFmtId="2" fontId="36" fillId="3" borderId="9" xfId="0" applyNumberFormat="1" applyFont="1" applyFill="1" applyBorder="1" applyAlignment="1" applyProtection="1">
      <alignment horizontal="center" vertical="center" wrapText="1"/>
      <protection locked="0"/>
    </xf>
    <xf numFmtId="10" fontId="36" fillId="0" borderId="9" xfId="1" applyNumberFormat="1" applyFont="1" applyBorder="1" applyAlignment="1" applyProtection="1">
      <alignment horizontal="center" vertical="center" wrapText="1"/>
    </xf>
    <xf numFmtId="2" fontId="35" fillId="0" borderId="9" xfId="0" applyNumberFormat="1" applyFont="1" applyBorder="1" applyAlignment="1" applyProtection="1">
      <alignment horizontal="center" vertical="center" wrapText="1"/>
    </xf>
    <xf numFmtId="49" fontId="36" fillId="0" borderId="9" xfId="0" applyNumberFormat="1" applyFont="1" applyBorder="1" applyAlignment="1" applyProtection="1">
      <alignment horizontal="center" vertical="center" wrapText="1"/>
    </xf>
    <xf numFmtId="10" fontId="35" fillId="0" borderId="9" xfId="0" applyNumberFormat="1" applyFont="1" applyBorder="1" applyAlignment="1" applyProtection="1">
      <alignment horizontal="center" vertical="center" wrapText="1"/>
    </xf>
    <xf numFmtId="0" fontId="35" fillId="0" borderId="9" xfId="0" applyNumberFormat="1" applyFont="1" applyBorder="1" applyAlignment="1" applyProtection="1">
      <alignment horizontal="center" vertical="center" wrapText="1"/>
    </xf>
    <xf numFmtId="49" fontId="15" fillId="0" borderId="9" xfId="0" applyNumberFormat="1" applyFont="1" applyBorder="1" applyAlignment="1" applyProtection="1">
      <alignment horizontal="left" vertical="center" wrapText="1"/>
    </xf>
    <xf numFmtId="49" fontId="35" fillId="0" borderId="9" xfId="0" applyNumberFormat="1" applyFont="1" applyBorder="1" applyAlignment="1" applyProtection="1">
      <alignment horizontal="right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49" fontId="7" fillId="7" borderId="9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49" fontId="7" fillId="7" borderId="5" xfId="0" applyNumberFormat="1" applyFont="1" applyFill="1" applyBorder="1" applyAlignment="1">
      <alignment horizontal="center" vertical="center" wrapText="1"/>
    </xf>
    <xf numFmtId="49" fontId="7" fillId="7" borderId="8" xfId="0" applyNumberFormat="1" applyFont="1" applyFill="1" applyBorder="1" applyAlignment="1">
      <alignment horizontal="center" vertical="center" wrapText="1"/>
    </xf>
    <xf numFmtId="166" fontId="7" fillId="3" borderId="9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166" fontId="7" fillId="3" borderId="2" xfId="0" applyNumberFormat="1" applyFont="1" applyFill="1" applyBorder="1" applyAlignment="1" applyProtection="1">
      <alignment horizontal="center" vertical="center"/>
      <protection locked="0"/>
    </xf>
    <xf numFmtId="166" fontId="7" fillId="3" borderId="3" xfId="0" applyNumberFormat="1" applyFont="1" applyFill="1" applyBorder="1" applyAlignment="1" applyProtection="1">
      <alignment horizontal="center" vertical="center"/>
      <protection locked="0"/>
    </xf>
    <xf numFmtId="166" fontId="7" fillId="3" borderId="4" xfId="0" applyNumberFormat="1" applyFont="1" applyFill="1" applyBorder="1" applyAlignment="1" applyProtection="1">
      <alignment horizontal="center" vertical="center"/>
      <protection locked="0"/>
    </xf>
    <xf numFmtId="166" fontId="7" fillId="3" borderId="0" xfId="0" applyNumberFormat="1" applyFont="1" applyFill="1" applyAlignment="1" applyProtection="1">
      <alignment horizontal="center" vertical="center"/>
      <protection locked="0"/>
    </xf>
    <xf numFmtId="166" fontId="7" fillId="3" borderId="5" xfId="0" applyNumberFormat="1" applyFont="1" applyFill="1" applyBorder="1" applyAlignment="1" applyProtection="1">
      <alignment horizontal="center" vertical="center"/>
      <protection locked="0"/>
    </xf>
    <xf numFmtId="166" fontId="7" fillId="3" borderId="6" xfId="0" applyNumberFormat="1" applyFont="1" applyFill="1" applyBorder="1" applyAlignment="1" applyProtection="1">
      <alignment horizontal="center" vertical="center"/>
      <protection locked="0"/>
    </xf>
    <xf numFmtId="166" fontId="7" fillId="3" borderId="7" xfId="0" applyNumberFormat="1" applyFont="1" applyFill="1" applyBorder="1" applyAlignment="1" applyProtection="1">
      <alignment horizontal="center" vertical="center"/>
      <protection locked="0"/>
    </xf>
    <xf numFmtId="166" fontId="7" fillId="3" borderId="8" xfId="0" applyNumberFormat="1" applyFont="1" applyFill="1" applyBorder="1" applyAlignment="1" applyProtection="1">
      <alignment horizontal="center" vertical="center"/>
      <protection locked="0"/>
    </xf>
    <xf numFmtId="49" fontId="7" fillId="7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  <protection locked="0"/>
    </xf>
    <xf numFmtId="166" fontId="7" fillId="3" borderId="0" xfId="0" applyNumberFormat="1" applyFont="1" applyFill="1" applyBorder="1" applyAlignment="1" applyProtection="1">
      <alignment horizontal="center" vertical="center"/>
      <protection locked="0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49" fontId="7" fillId="3" borderId="5" xfId="0" applyNumberFormat="1" applyFont="1" applyFill="1" applyBorder="1" applyAlignment="1" applyProtection="1">
      <alignment horizontal="center" vertical="center"/>
      <protection locked="0"/>
    </xf>
    <xf numFmtId="49" fontId="7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3" borderId="7" xfId="0" applyNumberFormat="1" applyFont="1" applyFill="1" applyBorder="1" applyAlignment="1" applyProtection="1">
      <alignment horizontal="center" vertical="center"/>
      <protection locked="0"/>
    </xf>
    <xf numFmtId="49" fontId="7" fillId="3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9" fillId="7" borderId="26" xfId="0" applyNumberFormat="1" applyFont="1" applyFill="1" applyBorder="1" applyAlignment="1">
      <alignment horizontal="center" vertical="center" wrapText="1"/>
    </xf>
    <xf numFmtId="165" fontId="14" fillId="8" borderId="26" xfId="0" applyNumberFormat="1" applyFont="1" applyFill="1" applyBorder="1" applyAlignment="1">
      <alignment horizontal="center" vertical="center"/>
    </xf>
    <xf numFmtId="165" fontId="14" fillId="8" borderId="9" xfId="0" applyNumberFormat="1" applyFont="1" applyFill="1" applyBorder="1" applyAlignment="1">
      <alignment horizontal="center" vertical="center"/>
    </xf>
    <xf numFmtId="165" fontId="9" fillId="10" borderId="9" xfId="0" applyNumberFormat="1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49" fontId="9" fillId="10" borderId="17" xfId="0" applyNumberFormat="1" applyFont="1" applyFill="1" applyBorder="1" applyAlignment="1">
      <alignment horizontal="center" vertical="center" wrapText="1"/>
    </xf>
    <xf numFmtId="49" fontId="9" fillId="10" borderId="18" xfId="0" applyNumberFormat="1" applyFont="1" applyFill="1" applyBorder="1" applyAlignment="1">
      <alignment horizontal="center" vertical="center" wrapText="1"/>
    </xf>
    <xf numFmtId="49" fontId="9" fillId="10" borderId="16" xfId="0" applyNumberFormat="1" applyFont="1" applyFill="1" applyBorder="1" applyAlignment="1">
      <alignment horizontal="center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49" fontId="9" fillId="10" borderId="0" xfId="0" applyNumberFormat="1" applyFont="1" applyFill="1" applyAlignment="1">
      <alignment horizontal="center" vertical="center" wrapText="1"/>
    </xf>
    <xf numFmtId="49" fontId="9" fillId="10" borderId="5" xfId="0" applyNumberFormat="1" applyFont="1" applyFill="1" applyBorder="1" applyAlignment="1">
      <alignment horizontal="center" vertical="center" wrapText="1"/>
    </xf>
    <xf numFmtId="49" fontId="9" fillId="10" borderId="20" xfId="0" applyNumberFormat="1" applyFont="1" applyFill="1" applyBorder="1" applyAlignment="1">
      <alignment horizontal="center" vertical="center" wrapText="1"/>
    </xf>
    <xf numFmtId="49" fontId="9" fillId="10" borderId="21" xfId="0" applyNumberFormat="1" applyFont="1" applyFill="1" applyBorder="1" applyAlignment="1">
      <alignment horizontal="center" vertical="center" wrapText="1"/>
    </xf>
    <xf numFmtId="49" fontId="9" fillId="10" borderId="22" xfId="0" applyNumberFormat="1" applyFont="1" applyFill="1" applyBorder="1" applyAlignment="1">
      <alignment horizontal="center" vertical="center" wrapText="1"/>
    </xf>
    <xf numFmtId="49" fontId="7" fillId="7" borderId="17" xfId="0" applyNumberFormat="1" applyFont="1" applyFill="1" applyBorder="1" applyAlignment="1">
      <alignment horizontal="center" vertical="center" wrapText="1"/>
    </xf>
    <xf numFmtId="49" fontId="7" fillId="7" borderId="18" xfId="0" applyNumberFormat="1" applyFont="1" applyFill="1" applyBorder="1" applyAlignment="1">
      <alignment horizontal="center" vertical="center" wrapText="1"/>
    </xf>
    <xf numFmtId="49" fontId="7" fillId="7" borderId="16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3" xfId="0" applyNumberFormat="1" applyFont="1" applyFill="1" applyBorder="1" applyAlignment="1">
      <alignment horizontal="center" vertical="center"/>
    </xf>
    <xf numFmtId="49" fontId="7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 vertical="center"/>
    </xf>
    <xf numFmtId="49" fontId="7" fillId="7" borderId="6" xfId="0" applyNumberFormat="1" applyFont="1" applyFill="1" applyBorder="1" applyAlignment="1">
      <alignment horizontal="center" vertical="center"/>
    </xf>
    <xf numFmtId="49" fontId="7" fillId="7" borderId="8" xfId="0" applyNumberFormat="1" applyFont="1" applyFill="1" applyBorder="1" applyAlignment="1">
      <alignment horizontal="center" vertical="center"/>
    </xf>
    <xf numFmtId="164" fontId="7" fillId="8" borderId="1" xfId="3" applyFont="1" applyFill="1" applyBorder="1" applyAlignment="1">
      <alignment horizontal="center" vertical="center" wrapText="1"/>
    </xf>
    <xf numFmtId="164" fontId="7" fillId="8" borderId="2" xfId="3" applyFont="1" applyFill="1" applyBorder="1" applyAlignment="1">
      <alignment horizontal="center" vertical="center" wrapText="1"/>
    </xf>
    <xf numFmtId="164" fontId="7" fillId="8" borderId="3" xfId="3" applyFont="1" applyFill="1" applyBorder="1" applyAlignment="1">
      <alignment horizontal="center" vertical="center" wrapText="1"/>
    </xf>
    <xf numFmtId="164" fontId="7" fillId="8" borderId="4" xfId="3" applyFont="1" applyFill="1" applyBorder="1" applyAlignment="1">
      <alignment horizontal="center" vertical="center" wrapText="1"/>
    </xf>
    <xf numFmtId="164" fontId="7" fillId="8" borderId="0" xfId="3" applyFont="1" applyFill="1" applyBorder="1" applyAlignment="1">
      <alignment horizontal="center" vertical="center" wrapText="1"/>
    </xf>
    <xf numFmtId="164" fontId="7" fillId="8" borderId="5" xfId="3" applyFont="1" applyFill="1" applyBorder="1" applyAlignment="1">
      <alignment horizontal="center" vertical="center" wrapText="1"/>
    </xf>
    <xf numFmtId="164" fontId="7" fillId="8" borderId="6" xfId="3" applyFont="1" applyFill="1" applyBorder="1" applyAlignment="1">
      <alignment horizontal="center" vertical="center" wrapText="1"/>
    </xf>
    <xf numFmtId="164" fontId="7" fillId="8" borderId="7" xfId="3" applyFont="1" applyFill="1" applyBorder="1" applyAlignment="1">
      <alignment horizontal="center" vertical="center" wrapText="1"/>
    </xf>
    <xf numFmtId="164" fontId="7" fillId="8" borderId="8" xfId="3" applyFont="1" applyFill="1" applyBorder="1" applyAlignment="1">
      <alignment horizontal="center" vertical="center" wrapText="1"/>
    </xf>
    <xf numFmtId="164" fontId="7" fillId="3" borderId="1" xfId="3" applyFont="1" applyFill="1" applyBorder="1" applyAlignment="1" applyProtection="1">
      <alignment horizontal="center" vertical="center" wrapText="1"/>
      <protection locked="0"/>
    </xf>
    <xf numFmtId="164" fontId="7" fillId="3" borderId="2" xfId="3" applyFont="1" applyFill="1" applyBorder="1" applyAlignment="1" applyProtection="1">
      <alignment horizontal="center" vertical="center" wrapText="1"/>
      <protection locked="0"/>
    </xf>
    <xf numFmtId="164" fontId="7" fillId="3" borderId="3" xfId="3" applyFont="1" applyFill="1" applyBorder="1" applyAlignment="1" applyProtection="1">
      <alignment horizontal="center" vertical="center" wrapText="1"/>
      <protection locked="0"/>
    </xf>
    <xf numFmtId="164" fontId="7" fillId="3" borderId="4" xfId="3" applyFont="1" applyFill="1" applyBorder="1" applyAlignment="1" applyProtection="1">
      <alignment horizontal="center" vertical="center" wrapText="1"/>
      <protection locked="0"/>
    </xf>
    <xf numFmtId="164" fontId="7" fillId="3" borderId="0" xfId="3" applyFont="1" applyFill="1" applyBorder="1" applyAlignment="1" applyProtection="1">
      <alignment horizontal="center" vertical="center" wrapText="1"/>
      <protection locked="0"/>
    </xf>
    <xf numFmtId="164" fontId="7" fillId="3" borderId="5" xfId="3" applyFont="1" applyFill="1" applyBorder="1" applyAlignment="1" applyProtection="1">
      <alignment horizontal="center" vertical="center" wrapText="1"/>
      <protection locked="0"/>
    </xf>
    <xf numFmtId="164" fontId="7" fillId="3" borderId="6" xfId="3" applyFont="1" applyFill="1" applyBorder="1" applyAlignment="1" applyProtection="1">
      <alignment horizontal="center" vertical="center" wrapText="1"/>
      <protection locked="0"/>
    </xf>
    <xf numFmtId="164" fontId="7" fillId="3" borderId="7" xfId="3" applyFont="1" applyFill="1" applyBorder="1" applyAlignment="1" applyProtection="1">
      <alignment horizontal="center" vertical="center" wrapText="1"/>
      <protection locked="0"/>
    </xf>
    <xf numFmtId="164" fontId="7" fillId="3" borderId="8" xfId="3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right" vertical="center" wrapText="1"/>
    </xf>
    <xf numFmtId="49" fontId="7" fillId="0" borderId="3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right" vertical="center" wrapText="1"/>
    </xf>
    <xf numFmtId="49" fontId="7" fillId="0" borderId="7" xfId="0" applyNumberFormat="1" applyFont="1" applyBorder="1" applyAlignment="1">
      <alignment horizontal="right" vertical="center" wrapText="1"/>
    </xf>
    <xf numFmtId="49" fontId="7" fillId="0" borderId="8" xfId="0" applyNumberFormat="1" applyFont="1" applyBorder="1" applyAlignment="1">
      <alignment horizontal="right" vertical="center" wrapText="1"/>
    </xf>
    <xf numFmtId="49" fontId="5" fillId="7" borderId="9" xfId="0" quotePrefix="1" applyNumberFormat="1" applyFont="1" applyFill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0" xfId="0" applyNumberFormat="1" applyFont="1" applyFill="1" applyAlignment="1" applyProtection="1">
      <alignment horizontal="center" vertical="center" wrapText="1"/>
      <protection locked="0"/>
    </xf>
    <xf numFmtId="164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8" borderId="9" xfId="3" applyFont="1" applyFill="1" applyBorder="1" applyAlignment="1">
      <alignment horizontal="center" vertical="center" wrapText="1"/>
    </xf>
    <xf numFmtId="166" fontId="9" fillId="8" borderId="9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9" xfId="3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8" xfId="0" applyNumberFormat="1" applyFont="1" applyFill="1" applyBorder="1" applyAlignment="1" applyProtection="1">
      <alignment horizontal="left" vertical="center" wrapText="1"/>
      <protection locked="0"/>
    </xf>
    <xf numFmtId="16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8" borderId="1" xfId="0" applyNumberFormat="1" applyFont="1" applyFill="1" applyBorder="1" applyAlignment="1">
      <alignment horizontal="center" vertical="center" wrapText="1"/>
    </xf>
    <xf numFmtId="164" fontId="7" fillId="8" borderId="2" xfId="0" applyNumberFormat="1" applyFont="1" applyFill="1" applyBorder="1" applyAlignment="1">
      <alignment horizontal="center" vertical="center" wrapText="1"/>
    </xf>
    <xf numFmtId="164" fontId="7" fillId="8" borderId="3" xfId="0" applyNumberFormat="1" applyFont="1" applyFill="1" applyBorder="1" applyAlignment="1">
      <alignment horizontal="center" vertical="center" wrapText="1"/>
    </xf>
    <xf numFmtId="164" fontId="7" fillId="8" borderId="4" xfId="0" applyNumberFormat="1" applyFont="1" applyFill="1" applyBorder="1" applyAlignment="1">
      <alignment horizontal="center" vertical="center" wrapText="1"/>
    </xf>
    <xf numFmtId="164" fontId="7" fillId="8" borderId="0" xfId="0" applyNumberFormat="1" applyFont="1" applyFill="1" applyAlignment="1">
      <alignment horizontal="center" vertical="center" wrapText="1"/>
    </xf>
    <xf numFmtId="164" fontId="7" fillId="8" borderId="5" xfId="0" applyNumberFormat="1" applyFont="1" applyFill="1" applyBorder="1" applyAlignment="1">
      <alignment horizontal="center" vertical="center" wrapText="1"/>
    </xf>
    <xf numFmtId="164" fontId="7" fillId="8" borderId="6" xfId="0" applyNumberFormat="1" applyFont="1" applyFill="1" applyBorder="1" applyAlignment="1">
      <alignment horizontal="center" vertical="center" wrapText="1"/>
    </xf>
    <xf numFmtId="164" fontId="7" fillId="8" borderId="7" xfId="0" applyNumberFormat="1" applyFont="1" applyFill="1" applyBorder="1" applyAlignment="1">
      <alignment horizontal="center" vertical="center" wrapText="1"/>
    </xf>
    <xf numFmtId="164" fontId="7" fillId="8" borderId="8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 wrapText="1"/>
    </xf>
    <xf numFmtId="164" fontId="9" fillId="8" borderId="3" xfId="0" applyNumberFormat="1" applyFont="1" applyFill="1" applyBorder="1" applyAlignment="1">
      <alignment horizontal="center" vertical="center" wrapText="1"/>
    </xf>
    <xf numFmtId="164" fontId="9" fillId="8" borderId="4" xfId="0" applyNumberFormat="1" applyFont="1" applyFill="1" applyBorder="1" applyAlignment="1">
      <alignment horizontal="center" vertical="center" wrapText="1"/>
    </xf>
    <xf numFmtId="164" fontId="9" fillId="8" borderId="0" xfId="0" applyNumberFormat="1" applyFont="1" applyFill="1" applyAlignment="1">
      <alignment horizontal="center" vertical="center" wrapText="1"/>
    </xf>
    <xf numFmtId="164" fontId="9" fillId="8" borderId="5" xfId="0" applyNumberFormat="1" applyFont="1" applyFill="1" applyBorder="1" applyAlignment="1">
      <alignment horizontal="center" vertical="center" wrapText="1"/>
    </xf>
    <xf numFmtId="164" fontId="9" fillId="8" borderId="6" xfId="0" applyNumberFormat="1" applyFont="1" applyFill="1" applyBorder="1" applyAlignment="1">
      <alignment horizontal="center" vertical="center" wrapText="1"/>
    </xf>
    <xf numFmtId="164" fontId="9" fillId="8" borderId="7" xfId="0" applyNumberFormat="1" applyFont="1" applyFill="1" applyBorder="1" applyAlignment="1">
      <alignment horizontal="center" vertical="center" wrapText="1"/>
    </xf>
    <xf numFmtId="164" fontId="9" fillId="8" borderId="8" xfId="0" applyNumberFormat="1" applyFont="1" applyFill="1" applyBorder="1" applyAlignment="1">
      <alignment horizontal="center" vertical="center" wrapText="1"/>
    </xf>
    <xf numFmtId="49" fontId="16" fillId="16" borderId="9" xfId="0" applyNumberFormat="1" applyFont="1" applyFill="1" applyBorder="1" applyAlignment="1">
      <alignment horizontal="left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2" fontId="7" fillId="7" borderId="2" xfId="0" applyNumberFormat="1" applyFont="1" applyFill="1" applyBorder="1" applyAlignment="1">
      <alignment horizontal="center" vertical="center" wrapText="1"/>
    </xf>
    <xf numFmtId="2" fontId="7" fillId="7" borderId="3" xfId="0" applyNumberFormat="1" applyFont="1" applyFill="1" applyBorder="1" applyAlignment="1">
      <alignment horizontal="center" vertical="center" wrapText="1"/>
    </xf>
    <xf numFmtId="2" fontId="7" fillId="7" borderId="6" xfId="0" applyNumberFormat="1" applyFont="1" applyFill="1" applyBorder="1" applyAlignment="1">
      <alignment horizontal="center" vertical="center" wrapText="1"/>
    </xf>
    <xf numFmtId="2" fontId="7" fillId="7" borderId="7" xfId="0" applyNumberFormat="1" applyFont="1" applyFill="1" applyBorder="1" applyAlignment="1">
      <alignment horizontal="center" vertical="center" wrapText="1"/>
    </xf>
    <xf numFmtId="2" fontId="7" fillId="7" borderId="8" xfId="0" applyNumberFormat="1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/>
    </xf>
    <xf numFmtId="2" fontId="7" fillId="8" borderId="2" xfId="0" applyNumberFormat="1" applyFont="1" applyFill="1" applyBorder="1" applyAlignment="1">
      <alignment horizontal="center" vertical="center"/>
    </xf>
    <xf numFmtId="2" fontId="7" fillId="8" borderId="3" xfId="0" applyNumberFormat="1" applyFont="1" applyFill="1" applyBorder="1" applyAlignment="1">
      <alignment horizontal="center" vertical="center"/>
    </xf>
    <xf numFmtId="2" fontId="7" fillId="8" borderId="4" xfId="0" applyNumberFormat="1" applyFont="1" applyFill="1" applyBorder="1" applyAlignment="1">
      <alignment horizontal="center" vertical="center"/>
    </xf>
    <xf numFmtId="2" fontId="7" fillId="8" borderId="0" xfId="0" applyNumberFormat="1" applyFont="1" applyFill="1" applyBorder="1" applyAlignment="1">
      <alignment horizontal="center" vertical="center"/>
    </xf>
    <xf numFmtId="2" fontId="7" fillId="8" borderId="5" xfId="0" applyNumberFormat="1" applyFont="1" applyFill="1" applyBorder="1" applyAlignment="1">
      <alignment horizontal="center" vertical="center"/>
    </xf>
    <xf numFmtId="2" fontId="7" fillId="8" borderId="6" xfId="0" applyNumberFormat="1" applyFont="1" applyFill="1" applyBorder="1" applyAlignment="1">
      <alignment horizontal="center" vertical="center"/>
    </xf>
    <xf numFmtId="2" fontId="7" fillId="8" borderId="7" xfId="0" applyNumberFormat="1" applyFont="1" applyFill="1" applyBorder="1" applyAlignment="1">
      <alignment horizontal="center" vertical="center"/>
    </xf>
    <xf numFmtId="2" fontId="7" fillId="8" borderId="8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2" fontId="7" fillId="8" borderId="9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left" vertical="center" wrapText="1"/>
    </xf>
    <xf numFmtId="49" fontId="16" fillId="16" borderId="1" xfId="0" applyNumberFormat="1" applyFont="1" applyFill="1" applyBorder="1" applyAlignment="1">
      <alignment horizontal="left" vertical="center" wrapText="1"/>
    </xf>
    <xf numFmtId="49" fontId="16" fillId="16" borderId="2" xfId="0" applyNumberFormat="1" applyFont="1" applyFill="1" applyBorder="1" applyAlignment="1">
      <alignment horizontal="left" vertical="center" wrapText="1"/>
    </xf>
    <xf numFmtId="49" fontId="16" fillId="16" borderId="3" xfId="0" applyNumberFormat="1" applyFont="1" applyFill="1" applyBorder="1" applyAlignment="1">
      <alignment horizontal="left" vertical="center" wrapText="1"/>
    </xf>
    <xf numFmtId="49" fontId="16" fillId="16" borderId="4" xfId="0" applyNumberFormat="1" applyFont="1" applyFill="1" applyBorder="1" applyAlignment="1">
      <alignment horizontal="left" vertical="center" wrapText="1"/>
    </xf>
    <xf numFmtId="49" fontId="16" fillId="16" borderId="0" xfId="0" applyNumberFormat="1" applyFont="1" applyFill="1" applyAlignment="1">
      <alignment horizontal="left" vertical="center" wrapText="1"/>
    </xf>
    <xf numFmtId="49" fontId="16" fillId="16" borderId="5" xfId="0" applyNumberFormat="1" applyFont="1" applyFill="1" applyBorder="1" applyAlignment="1">
      <alignment horizontal="left" vertical="center" wrapText="1"/>
    </xf>
    <xf numFmtId="49" fontId="16" fillId="16" borderId="6" xfId="0" applyNumberFormat="1" applyFont="1" applyFill="1" applyBorder="1" applyAlignment="1">
      <alignment horizontal="left" vertical="center" wrapText="1"/>
    </xf>
    <xf numFmtId="49" fontId="16" fillId="16" borderId="7" xfId="0" applyNumberFormat="1" applyFont="1" applyFill="1" applyBorder="1" applyAlignment="1">
      <alignment horizontal="left" vertical="center" wrapText="1"/>
    </xf>
    <xf numFmtId="49" fontId="16" fillId="16" borderId="8" xfId="0" applyNumberFormat="1" applyFont="1" applyFill="1" applyBorder="1" applyAlignment="1">
      <alignment horizontal="left" vertical="center" wrapText="1"/>
    </xf>
    <xf numFmtId="2" fontId="7" fillId="8" borderId="9" xfId="0" applyNumberFormat="1" applyFont="1" applyFill="1" applyBorder="1" applyAlignment="1">
      <alignment horizontal="center" vertical="center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2" xfId="0" applyNumberFormat="1" applyFont="1" applyFill="1" applyBorder="1" applyAlignment="1">
      <alignment horizontal="center" vertical="center" wrapText="1"/>
    </xf>
    <xf numFmtId="49" fontId="9" fillId="10" borderId="3" xfId="0" applyNumberFormat="1" applyFont="1" applyFill="1" applyBorder="1" applyAlignment="1">
      <alignment horizontal="center" vertical="center" wrapText="1"/>
    </xf>
    <xf numFmtId="49" fontId="9" fillId="10" borderId="6" xfId="0" applyNumberFormat="1" applyFont="1" applyFill="1" applyBorder="1" applyAlignment="1">
      <alignment horizontal="center" vertical="center" wrapText="1"/>
    </xf>
    <xf numFmtId="49" fontId="9" fillId="10" borderId="7" xfId="0" applyNumberFormat="1" applyFont="1" applyFill="1" applyBorder="1" applyAlignment="1">
      <alignment horizontal="center" vertical="center" wrapText="1"/>
    </xf>
    <xf numFmtId="49" fontId="9" fillId="10" borderId="8" xfId="0" applyNumberFormat="1" applyFont="1" applyFill="1" applyBorder="1" applyAlignment="1">
      <alignment horizontal="center" vertical="center" wrapText="1"/>
    </xf>
    <xf numFmtId="2" fontId="15" fillId="8" borderId="1" xfId="0" applyNumberFormat="1" applyFont="1" applyFill="1" applyBorder="1" applyAlignment="1">
      <alignment horizontal="center" vertical="center"/>
    </xf>
    <xf numFmtId="2" fontId="15" fillId="8" borderId="2" xfId="0" applyNumberFormat="1" applyFont="1" applyFill="1" applyBorder="1" applyAlignment="1">
      <alignment horizontal="center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4" xfId="0" applyNumberFormat="1" applyFont="1" applyFill="1" applyBorder="1" applyAlignment="1">
      <alignment horizontal="center" vertical="center"/>
    </xf>
    <xf numFmtId="2" fontId="15" fillId="8" borderId="0" xfId="0" applyNumberFormat="1" applyFont="1" applyFill="1" applyBorder="1" applyAlignment="1">
      <alignment horizontal="center" vertical="center"/>
    </xf>
    <xf numFmtId="2" fontId="15" fillId="8" borderId="5" xfId="0" applyNumberFormat="1" applyFont="1" applyFill="1" applyBorder="1" applyAlignment="1">
      <alignment horizontal="center" vertical="center"/>
    </xf>
    <xf numFmtId="2" fontId="15" fillId="8" borderId="6" xfId="0" applyNumberFormat="1" applyFont="1" applyFill="1" applyBorder="1" applyAlignment="1">
      <alignment horizontal="center" vertical="center"/>
    </xf>
    <xf numFmtId="2" fontId="15" fillId="8" borderId="7" xfId="0" applyNumberFormat="1" applyFont="1" applyFill="1" applyBorder="1" applyAlignment="1">
      <alignment horizontal="center" vertical="center"/>
    </xf>
    <xf numFmtId="2" fontId="15" fillId="8" borderId="8" xfId="0" applyNumberFormat="1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0" fontId="16" fillId="16" borderId="9" xfId="0" applyFont="1" applyFill="1" applyBorder="1" applyAlignment="1">
      <alignment horizontal="left" vertical="center"/>
    </xf>
    <xf numFmtId="0" fontId="4" fillId="10" borderId="9" xfId="0" applyFont="1" applyFill="1" applyBorder="1" applyAlignment="1">
      <alignment horizontal="center" vertical="center" wrapText="1"/>
    </xf>
    <xf numFmtId="49" fontId="16" fillId="3" borderId="9" xfId="0" applyNumberFormat="1" applyFont="1" applyFill="1" applyBorder="1" applyAlignment="1" applyProtection="1">
      <alignment horizontal="center"/>
      <protection locked="0"/>
    </xf>
    <xf numFmtId="0" fontId="16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3" borderId="19" xfId="0" applyFont="1" applyFill="1" applyBorder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16" fillId="3" borderId="14" xfId="0" applyFont="1" applyFill="1" applyBorder="1" applyAlignment="1" applyProtection="1">
      <alignment horizontal="center"/>
      <protection locked="0"/>
    </xf>
    <xf numFmtId="0" fontId="16" fillId="3" borderId="23" xfId="0" applyFont="1" applyFill="1" applyBorder="1" applyAlignment="1" applyProtection="1">
      <alignment horizontal="center"/>
      <protection locked="0"/>
    </xf>
    <xf numFmtId="0" fontId="16" fillId="3" borderId="21" xfId="0" applyFont="1" applyFill="1" applyBorder="1" applyAlignment="1" applyProtection="1">
      <alignment horizontal="center"/>
      <protection locked="0"/>
    </xf>
    <xf numFmtId="0" fontId="16" fillId="3" borderId="25" xfId="0" applyFont="1" applyFill="1" applyBorder="1" applyAlignment="1" applyProtection="1">
      <alignment horizontal="center"/>
      <protection locked="0"/>
    </xf>
    <xf numFmtId="0" fontId="16" fillId="0" borderId="15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14" fontId="15" fillId="3" borderId="10" xfId="0" applyNumberFormat="1" applyFont="1" applyFill="1" applyBorder="1" applyAlignment="1" applyProtection="1">
      <alignment horizontal="center"/>
      <protection locked="0"/>
    </xf>
    <xf numFmtId="0" fontId="15" fillId="3" borderId="11" xfId="0" applyFont="1" applyFill="1" applyBorder="1" applyAlignment="1" applyProtection="1">
      <alignment horizontal="center"/>
      <protection locked="0"/>
    </xf>
    <xf numFmtId="0" fontId="15" fillId="3" borderId="12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</cellXfs>
  <cellStyles count="5">
    <cellStyle name="Excel Built-in Normal" xfId="4"/>
    <cellStyle name="Normale" xfId="0" builtinId="0"/>
    <cellStyle name="Normale 2" xfId="2"/>
    <cellStyle name="Percentuale" xfId="1" builtinId="5"/>
    <cellStyle name="Valuta" xfId="3" builtinId="4"/>
  </cellStyles>
  <dxfs count="21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fgColor theme="1"/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0</xdr:row>
      <xdr:rowOff>21168</xdr:rowOff>
    </xdr:from>
    <xdr:to>
      <xdr:col>6</xdr:col>
      <xdr:colOff>152400</xdr:colOff>
      <xdr:row>5</xdr:row>
      <xdr:rowOff>1</xdr:rowOff>
    </xdr:to>
    <xdr:pic>
      <xdr:nvPicPr>
        <xdr:cNvPr id="2" name="Picture 1" descr="stemma">
          <a:extLst>
            <a:ext uri="{FF2B5EF4-FFF2-40B4-BE49-F238E27FC236}">
              <a16:creationId xmlns="" xmlns:a16="http://schemas.microsoft.com/office/drawing/2014/main" id="{F9AEF57F-89FE-D242-82EA-FE975FEC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7" y="21168"/>
          <a:ext cx="82973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workbookViewId="0">
      <selection activeCell="E23" sqref="E23"/>
    </sheetView>
  </sheetViews>
  <sheetFormatPr defaultColWidth="11.21875" defaultRowHeight="15"/>
  <cols>
    <col min="2" max="2" width="25.33203125" style="73" bestFit="1" customWidth="1"/>
    <col min="3" max="3" width="11.44140625" bestFit="1" customWidth="1"/>
  </cols>
  <sheetData>
    <row r="1" spans="1:7">
      <c r="A1" s="69" t="s">
        <v>214</v>
      </c>
      <c r="B1" s="69" t="s">
        <v>215</v>
      </c>
      <c r="C1" s="69" t="s">
        <v>216</v>
      </c>
      <c r="D1" s="69" t="s">
        <v>217</v>
      </c>
    </row>
    <row r="2" spans="1:7">
      <c r="A2" s="70" t="s">
        <v>218</v>
      </c>
      <c r="B2" s="71" t="s">
        <v>219</v>
      </c>
      <c r="C2" t="s">
        <v>220</v>
      </c>
      <c r="D2" s="70" t="s">
        <v>221</v>
      </c>
      <c r="G2" t="s">
        <v>222</v>
      </c>
    </row>
    <row r="3" spans="1:7">
      <c r="A3" s="70" t="s">
        <v>218</v>
      </c>
      <c r="B3" s="71" t="s">
        <v>223</v>
      </c>
      <c r="C3" t="s">
        <v>220</v>
      </c>
      <c r="D3" s="70" t="s">
        <v>221</v>
      </c>
      <c r="G3" t="s">
        <v>218</v>
      </c>
    </row>
    <row r="4" spans="1:7">
      <c r="A4" s="70" t="s">
        <v>218</v>
      </c>
      <c r="B4" s="71" t="s">
        <v>224</v>
      </c>
      <c r="C4" t="s">
        <v>220</v>
      </c>
      <c r="D4" s="70" t="s">
        <v>221</v>
      </c>
      <c r="G4" t="s">
        <v>225</v>
      </c>
    </row>
    <row r="5" spans="1:7">
      <c r="A5" s="70" t="s">
        <v>218</v>
      </c>
      <c r="B5" s="71" t="s">
        <v>226</v>
      </c>
      <c r="C5" t="s">
        <v>220</v>
      </c>
      <c r="D5" s="70" t="s">
        <v>221</v>
      </c>
      <c r="G5" t="s">
        <v>227</v>
      </c>
    </row>
    <row r="6" spans="1:7">
      <c r="A6" s="70" t="s">
        <v>218</v>
      </c>
      <c r="B6" s="71" t="s">
        <v>228</v>
      </c>
      <c r="C6" t="s">
        <v>229</v>
      </c>
      <c r="D6" s="70" t="s">
        <v>221</v>
      </c>
    </row>
    <row r="7" spans="1:7">
      <c r="A7" s="70" t="s">
        <v>218</v>
      </c>
      <c r="B7" s="71" t="s">
        <v>230</v>
      </c>
      <c r="C7" t="s">
        <v>220</v>
      </c>
      <c r="D7" s="70" t="s">
        <v>231</v>
      </c>
    </row>
    <row r="8" spans="1:7">
      <c r="A8" s="70" t="s">
        <v>218</v>
      </c>
      <c r="B8" s="71" t="s">
        <v>232</v>
      </c>
      <c r="C8" t="s">
        <v>220</v>
      </c>
      <c r="D8" s="70" t="s">
        <v>221</v>
      </c>
    </row>
    <row r="9" spans="1:7">
      <c r="A9" s="70" t="s">
        <v>218</v>
      </c>
      <c r="B9" s="71" t="s">
        <v>233</v>
      </c>
      <c r="C9" t="s">
        <v>229</v>
      </c>
      <c r="D9" s="70" t="s">
        <v>234</v>
      </c>
    </row>
    <row r="10" spans="1:7">
      <c r="A10" s="70" t="s">
        <v>218</v>
      </c>
      <c r="B10" s="71" t="s">
        <v>235</v>
      </c>
      <c r="C10" t="s">
        <v>220</v>
      </c>
      <c r="D10" s="70" t="s">
        <v>221</v>
      </c>
    </row>
    <row r="11" spans="1:7">
      <c r="A11" s="70" t="s">
        <v>218</v>
      </c>
      <c r="B11" s="71" t="s">
        <v>236</v>
      </c>
      <c r="C11" t="s">
        <v>229</v>
      </c>
      <c r="D11" s="70" t="s">
        <v>231</v>
      </c>
    </row>
    <row r="12" spans="1:7">
      <c r="A12" s="70" t="s">
        <v>218</v>
      </c>
      <c r="B12" s="71" t="s">
        <v>237</v>
      </c>
      <c r="C12" t="s">
        <v>229</v>
      </c>
      <c r="D12" s="70" t="s">
        <v>238</v>
      </c>
    </row>
    <row r="13" spans="1:7">
      <c r="A13" s="70" t="s">
        <v>218</v>
      </c>
      <c r="B13" s="71" t="s">
        <v>239</v>
      </c>
      <c r="C13" t="s">
        <v>229</v>
      </c>
      <c r="D13" s="70" t="s">
        <v>221</v>
      </c>
    </row>
    <row r="14" spans="1:7">
      <c r="A14" s="70" t="s">
        <v>218</v>
      </c>
      <c r="B14" s="71" t="s">
        <v>240</v>
      </c>
      <c r="C14" t="s">
        <v>220</v>
      </c>
      <c r="D14" s="70" t="s">
        <v>221</v>
      </c>
    </row>
    <row r="15" spans="1:7">
      <c r="A15" s="70" t="s">
        <v>218</v>
      </c>
      <c r="B15" s="71" t="s">
        <v>241</v>
      </c>
      <c r="C15" t="s">
        <v>229</v>
      </c>
      <c r="D15" s="70" t="s">
        <v>238</v>
      </c>
    </row>
    <row r="16" spans="1:7">
      <c r="A16" s="70" t="s">
        <v>218</v>
      </c>
      <c r="B16" s="71" t="s">
        <v>242</v>
      </c>
      <c r="C16" t="s">
        <v>220</v>
      </c>
      <c r="D16" s="70" t="s">
        <v>231</v>
      </c>
    </row>
    <row r="17" spans="1:4">
      <c r="A17" s="70" t="s">
        <v>218</v>
      </c>
      <c r="B17" s="71" t="s">
        <v>243</v>
      </c>
      <c r="C17" t="s">
        <v>229</v>
      </c>
      <c r="D17" s="70" t="s">
        <v>238</v>
      </c>
    </row>
    <row r="18" spans="1:4">
      <c r="A18" s="70" t="s">
        <v>218</v>
      </c>
      <c r="B18" s="71" t="s">
        <v>244</v>
      </c>
      <c r="C18" t="s">
        <v>229</v>
      </c>
      <c r="D18" s="70" t="s">
        <v>221</v>
      </c>
    </row>
    <row r="19" spans="1:4">
      <c r="A19" s="70" t="s">
        <v>218</v>
      </c>
      <c r="B19" s="71" t="s">
        <v>245</v>
      </c>
      <c r="C19" t="s">
        <v>229</v>
      </c>
      <c r="D19" s="70" t="s">
        <v>231</v>
      </c>
    </row>
    <row r="20" spans="1:4">
      <c r="A20" s="70" t="s">
        <v>218</v>
      </c>
      <c r="B20" s="71" t="s">
        <v>246</v>
      </c>
      <c r="C20" t="s">
        <v>229</v>
      </c>
      <c r="D20" s="70" t="s">
        <v>234</v>
      </c>
    </row>
    <row r="21" spans="1:4">
      <c r="A21" s="70" t="s">
        <v>218</v>
      </c>
      <c r="B21" s="71" t="s">
        <v>247</v>
      </c>
      <c r="C21" t="s">
        <v>229</v>
      </c>
      <c r="D21" s="70" t="s">
        <v>231</v>
      </c>
    </row>
    <row r="22" spans="1:4">
      <c r="A22" s="70" t="s">
        <v>218</v>
      </c>
      <c r="B22" s="71" t="s">
        <v>248</v>
      </c>
      <c r="C22" t="s">
        <v>229</v>
      </c>
      <c r="D22" s="70" t="s">
        <v>238</v>
      </c>
    </row>
    <row r="23" spans="1:4">
      <c r="A23" s="70" t="s">
        <v>218</v>
      </c>
      <c r="B23" s="71" t="s">
        <v>249</v>
      </c>
      <c r="C23" t="s">
        <v>220</v>
      </c>
      <c r="D23" s="70" t="s">
        <v>221</v>
      </c>
    </row>
    <row r="24" spans="1:4">
      <c r="A24" s="70" t="s">
        <v>218</v>
      </c>
      <c r="B24" s="71" t="s">
        <v>250</v>
      </c>
      <c r="C24" t="s">
        <v>229</v>
      </c>
      <c r="D24" s="70" t="s">
        <v>234</v>
      </c>
    </row>
    <row r="25" spans="1:4">
      <c r="A25" s="70" t="s">
        <v>218</v>
      </c>
      <c r="B25" s="71" t="s">
        <v>251</v>
      </c>
      <c r="C25" t="s">
        <v>229</v>
      </c>
      <c r="D25" s="70" t="s">
        <v>221</v>
      </c>
    </row>
    <row r="26" spans="1:4">
      <c r="A26" s="70" t="s">
        <v>218</v>
      </c>
      <c r="B26" s="71" t="s">
        <v>252</v>
      </c>
      <c r="C26" t="s">
        <v>229</v>
      </c>
      <c r="D26" s="70" t="s">
        <v>234</v>
      </c>
    </row>
    <row r="27" spans="1:4">
      <c r="A27" s="70" t="s">
        <v>218</v>
      </c>
      <c r="B27" s="71" t="s">
        <v>253</v>
      </c>
      <c r="C27" t="s">
        <v>229</v>
      </c>
      <c r="D27" s="70" t="s">
        <v>234</v>
      </c>
    </row>
    <row r="28" spans="1:4">
      <c r="A28" s="70" t="s">
        <v>218</v>
      </c>
      <c r="B28" s="71" t="s">
        <v>254</v>
      </c>
      <c r="C28" t="s">
        <v>229</v>
      </c>
      <c r="D28" s="70" t="s">
        <v>231</v>
      </c>
    </row>
    <row r="29" spans="1:4">
      <c r="A29" s="70" t="s">
        <v>218</v>
      </c>
      <c r="B29" s="71" t="s">
        <v>255</v>
      </c>
      <c r="C29" t="s">
        <v>220</v>
      </c>
      <c r="D29" s="70" t="s">
        <v>238</v>
      </c>
    </row>
    <row r="30" spans="1:4">
      <c r="A30" s="70" t="s">
        <v>218</v>
      </c>
      <c r="B30" s="71" t="s">
        <v>256</v>
      </c>
      <c r="C30" t="s">
        <v>229</v>
      </c>
      <c r="D30" s="70" t="s">
        <v>238</v>
      </c>
    </row>
    <row r="31" spans="1:4">
      <c r="A31" s="70" t="s">
        <v>218</v>
      </c>
      <c r="B31" s="71" t="s">
        <v>257</v>
      </c>
      <c r="C31" t="s">
        <v>258</v>
      </c>
      <c r="D31" s="70" t="s">
        <v>234</v>
      </c>
    </row>
    <row r="32" spans="1:4">
      <c r="A32" s="70" t="s">
        <v>218</v>
      </c>
      <c r="B32" s="71" t="s">
        <v>259</v>
      </c>
      <c r="C32" t="s">
        <v>220</v>
      </c>
      <c r="D32" s="70" t="s">
        <v>221</v>
      </c>
    </row>
    <row r="33" spans="1:4">
      <c r="A33" s="70" t="s">
        <v>218</v>
      </c>
      <c r="B33" s="71" t="s">
        <v>260</v>
      </c>
      <c r="C33" t="s">
        <v>220</v>
      </c>
      <c r="D33" s="70" t="s">
        <v>221</v>
      </c>
    </row>
    <row r="34" spans="1:4">
      <c r="A34" s="70" t="s">
        <v>218</v>
      </c>
      <c r="B34" s="71" t="s">
        <v>261</v>
      </c>
      <c r="C34" t="s">
        <v>229</v>
      </c>
      <c r="D34" s="70" t="s">
        <v>221</v>
      </c>
    </row>
    <row r="35" spans="1:4">
      <c r="A35" s="70" t="s">
        <v>218</v>
      </c>
      <c r="B35" s="71" t="s">
        <v>262</v>
      </c>
      <c r="C35" t="s">
        <v>220</v>
      </c>
      <c r="D35" s="70" t="s">
        <v>231</v>
      </c>
    </row>
    <row r="36" spans="1:4">
      <c r="A36" s="70" t="s">
        <v>218</v>
      </c>
      <c r="B36" s="71" t="s">
        <v>263</v>
      </c>
      <c r="C36" t="s">
        <v>220</v>
      </c>
      <c r="D36" s="70" t="s">
        <v>221</v>
      </c>
    </row>
    <row r="37" spans="1:4">
      <c r="A37" s="70" t="s">
        <v>218</v>
      </c>
      <c r="B37" s="71" t="s">
        <v>264</v>
      </c>
      <c r="C37" t="s">
        <v>220</v>
      </c>
      <c r="D37" s="70" t="s">
        <v>231</v>
      </c>
    </row>
    <row r="38" spans="1:4">
      <c r="A38" s="70" t="s">
        <v>218</v>
      </c>
      <c r="B38" s="71" t="s">
        <v>265</v>
      </c>
      <c r="C38" t="s">
        <v>220</v>
      </c>
      <c r="D38" s="70" t="s">
        <v>221</v>
      </c>
    </row>
    <row r="39" spans="1:4">
      <c r="A39" s="70" t="s">
        <v>218</v>
      </c>
      <c r="B39" s="71" t="s">
        <v>266</v>
      </c>
      <c r="C39" t="s">
        <v>229</v>
      </c>
      <c r="D39" s="70" t="s">
        <v>234</v>
      </c>
    </row>
    <row r="40" spans="1:4">
      <c r="A40" s="70" t="s">
        <v>218</v>
      </c>
      <c r="B40" s="71" t="s">
        <v>267</v>
      </c>
      <c r="C40" t="s">
        <v>220</v>
      </c>
      <c r="D40" s="70" t="s">
        <v>221</v>
      </c>
    </row>
    <row r="41" spans="1:4">
      <c r="A41" s="70" t="s">
        <v>218</v>
      </c>
      <c r="B41" s="71" t="s">
        <v>268</v>
      </c>
      <c r="C41" t="s">
        <v>229</v>
      </c>
      <c r="D41" s="70" t="s">
        <v>231</v>
      </c>
    </row>
    <row r="42" spans="1:4">
      <c r="A42" s="70" t="s">
        <v>218</v>
      </c>
      <c r="B42" s="71" t="s">
        <v>269</v>
      </c>
      <c r="C42" t="s">
        <v>220</v>
      </c>
      <c r="D42" s="70" t="s">
        <v>221</v>
      </c>
    </row>
    <row r="43" spans="1:4">
      <c r="A43" s="70" t="s">
        <v>218</v>
      </c>
      <c r="B43" s="71" t="s">
        <v>270</v>
      </c>
      <c r="C43" t="s">
        <v>220</v>
      </c>
      <c r="D43" s="70" t="s">
        <v>221</v>
      </c>
    </row>
    <row r="44" spans="1:4">
      <c r="A44" s="70" t="s">
        <v>218</v>
      </c>
      <c r="B44" s="71" t="s">
        <v>271</v>
      </c>
      <c r="C44" t="s">
        <v>229</v>
      </c>
      <c r="D44" s="70" t="s">
        <v>238</v>
      </c>
    </row>
    <row r="45" spans="1:4">
      <c r="A45" s="70" t="s">
        <v>218</v>
      </c>
      <c r="B45" s="71" t="s">
        <v>272</v>
      </c>
      <c r="C45" t="s">
        <v>229</v>
      </c>
      <c r="D45" s="70" t="s">
        <v>234</v>
      </c>
    </row>
    <row r="46" spans="1:4">
      <c r="A46" s="70" t="s">
        <v>218</v>
      </c>
      <c r="B46" s="71" t="s">
        <v>273</v>
      </c>
      <c r="C46" t="s">
        <v>220</v>
      </c>
      <c r="D46" s="70" t="s">
        <v>231</v>
      </c>
    </row>
    <row r="47" spans="1:4">
      <c r="A47" s="70" t="s">
        <v>218</v>
      </c>
      <c r="B47" s="71" t="s">
        <v>274</v>
      </c>
      <c r="C47" t="s">
        <v>229</v>
      </c>
      <c r="D47" s="70" t="s">
        <v>221</v>
      </c>
    </row>
    <row r="48" spans="1:4">
      <c r="A48" s="70" t="s">
        <v>218</v>
      </c>
      <c r="B48" s="71" t="s">
        <v>275</v>
      </c>
      <c r="C48" t="s">
        <v>220</v>
      </c>
      <c r="D48" s="70" t="s">
        <v>221</v>
      </c>
    </row>
    <row r="49" spans="1:4">
      <c r="A49" s="70" t="s">
        <v>218</v>
      </c>
      <c r="B49" s="71" t="s">
        <v>276</v>
      </c>
      <c r="C49" t="s">
        <v>220</v>
      </c>
      <c r="D49" s="70" t="s">
        <v>221</v>
      </c>
    </row>
    <row r="50" spans="1:4">
      <c r="A50" s="70" t="s">
        <v>218</v>
      </c>
      <c r="B50" s="71" t="s">
        <v>277</v>
      </c>
      <c r="C50" t="s">
        <v>229</v>
      </c>
      <c r="D50" s="70" t="s">
        <v>238</v>
      </c>
    </row>
    <row r="51" spans="1:4">
      <c r="A51" s="70" t="s">
        <v>218</v>
      </c>
      <c r="B51" s="71" t="s">
        <v>278</v>
      </c>
      <c r="C51" t="s">
        <v>220</v>
      </c>
      <c r="D51" s="70" t="s">
        <v>221</v>
      </c>
    </row>
    <row r="52" spans="1:4">
      <c r="A52" s="70" t="s">
        <v>218</v>
      </c>
      <c r="B52" s="71" t="s">
        <v>279</v>
      </c>
      <c r="C52" t="s">
        <v>229</v>
      </c>
      <c r="D52" s="70" t="s">
        <v>238</v>
      </c>
    </row>
    <row r="53" spans="1:4">
      <c r="A53" s="70" t="s">
        <v>218</v>
      </c>
      <c r="B53" s="71" t="s">
        <v>280</v>
      </c>
      <c r="C53" t="s">
        <v>229</v>
      </c>
      <c r="D53" s="70" t="s">
        <v>238</v>
      </c>
    </row>
    <row r="54" spans="1:4">
      <c r="A54" s="70" t="s">
        <v>218</v>
      </c>
      <c r="B54" s="71" t="s">
        <v>281</v>
      </c>
      <c r="C54" t="s">
        <v>229</v>
      </c>
      <c r="D54" s="70" t="s">
        <v>234</v>
      </c>
    </row>
    <row r="55" spans="1:4">
      <c r="A55" s="70" t="s">
        <v>218</v>
      </c>
      <c r="B55" s="71" t="s">
        <v>282</v>
      </c>
      <c r="C55" t="s">
        <v>229</v>
      </c>
      <c r="D55" s="70" t="s">
        <v>234</v>
      </c>
    </row>
    <row r="56" spans="1:4">
      <c r="A56" s="70" t="s">
        <v>218</v>
      </c>
      <c r="B56" s="71" t="s">
        <v>283</v>
      </c>
      <c r="C56" t="s">
        <v>229</v>
      </c>
      <c r="D56" s="70" t="s">
        <v>234</v>
      </c>
    </row>
    <row r="57" spans="1:4">
      <c r="A57" s="70" t="s">
        <v>218</v>
      </c>
      <c r="B57" s="71" t="s">
        <v>284</v>
      </c>
      <c r="C57" t="s">
        <v>229</v>
      </c>
      <c r="D57" s="70" t="s">
        <v>221</v>
      </c>
    </row>
    <row r="58" spans="1:4">
      <c r="A58" s="70" t="s">
        <v>218</v>
      </c>
      <c r="B58" s="71" t="s">
        <v>285</v>
      </c>
      <c r="C58" t="s">
        <v>229</v>
      </c>
      <c r="D58" s="70" t="s">
        <v>238</v>
      </c>
    </row>
    <row r="59" spans="1:4">
      <c r="A59" s="70" t="s">
        <v>218</v>
      </c>
      <c r="B59" s="71" t="s">
        <v>286</v>
      </c>
      <c r="C59" t="s">
        <v>229</v>
      </c>
      <c r="D59" s="70" t="s">
        <v>238</v>
      </c>
    </row>
    <row r="60" spans="1:4">
      <c r="A60" s="70" t="s">
        <v>218</v>
      </c>
      <c r="B60" s="71" t="s">
        <v>287</v>
      </c>
      <c r="C60" t="s">
        <v>229</v>
      </c>
      <c r="D60" s="70" t="s">
        <v>231</v>
      </c>
    </row>
    <row r="61" spans="1:4">
      <c r="A61" s="70" t="s">
        <v>218</v>
      </c>
      <c r="B61" s="71" t="s">
        <v>288</v>
      </c>
      <c r="C61" t="s">
        <v>220</v>
      </c>
      <c r="D61" s="70" t="s">
        <v>221</v>
      </c>
    </row>
    <row r="62" spans="1:4">
      <c r="A62" s="70" t="s">
        <v>218</v>
      </c>
      <c r="B62" s="71" t="s">
        <v>289</v>
      </c>
      <c r="C62" t="s">
        <v>229</v>
      </c>
      <c r="D62" s="70" t="s">
        <v>234</v>
      </c>
    </row>
    <row r="63" spans="1:4">
      <c r="A63" s="70" t="s">
        <v>218</v>
      </c>
      <c r="B63" s="71" t="s">
        <v>290</v>
      </c>
      <c r="C63" t="s">
        <v>229</v>
      </c>
      <c r="D63" s="70" t="s">
        <v>238</v>
      </c>
    </row>
    <row r="64" spans="1:4">
      <c r="A64" s="70" t="s">
        <v>218</v>
      </c>
      <c r="B64" s="71" t="s">
        <v>291</v>
      </c>
      <c r="C64" t="s">
        <v>229</v>
      </c>
      <c r="D64" s="70" t="s">
        <v>238</v>
      </c>
    </row>
    <row r="65" spans="1:7">
      <c r="A65" s="70" t="s">
        <v>218</v>
      </c>
      <c r="B65" s="71" t="s">
        <v>292</v>
      </c>
      <c r="C65" t="s">
        <v>229</v>
      </c>
      <c r="D65" s="70" t="s">
        <v>238</v>
      </c>
    </row>
    <row r="66" spans="1:7">
      <c r="A66" s="70" t="s">
        <v>218</v>
      </c>
      <c r="B66" s="71" t="s">
        <v>293</v>
      </c>
      <c r="C66" t="s">
        <v>220</v>
      </c>
      <c r="D66" s="70" t="s">
        <v>221</v>
      </c>
    </row>
    <row r="67" spans="1:7">
      <c r="A67" s="70" t="s">
        <v>218</v>
      </c>
      <c r="B67" s="71" t="s">
        <v>294</v>
      </c>
      <c r="C67" t="s">
        <v>229</v>
      </c>
      <c r="D67" s="70" t="s">
        <v>231</v>
      </c>
    </row>
    <row r="68" spans="1:7">
      <c r="A68" s="70" t="s">
        <v>227</v>
      </c>
      <c r="B68" s="72" t="s">
        <v>295</v>
      </c>
      <c r="C68" t="s">
        <v>229</v>
      </c>
      <c r="D68" s="70" t="s">
        <v>234</v>
      </c>
      <c r="G68" t="s">
        <v>218</v>
      </c>
    </row>
    <row r="69" spans="1:7">
      <c r="A69" s="70" t="s">
        <v>227</v>
      </c>
      <c r="B69" s="72" t="s">
        <v>296</v>
      </c>
      <c r="C69" t="s">
        <v>229</v>
      </c>
      <c r="D69" s="70" t="s">
        <v>238</v>
      </c>
      <c r="G69" t="s">
        <v>297</v>
      </c>
    </row>
    <row r="70" spans="1:7">
      <c r="A70" s="70" t="s">
        <v>227</v>
      </c>
      <c r="B70" s="72" t="s">
        <v>298</v>
      </c>
      <c r="C70" t="s">
        <v>229</v>
      </c>
      <c r="D70" s="70" t="s">
        <v>234</v>
      </c>
      <c r="G70" t="s">
        <v>227</v>
      </c>
    </row>
    <row r="71" spans="1:7">
      <c r="A71" s="70" t="s">
        <v>227</v>
      </c>
      <c r="B71" s="72" t="s">
        <v>299</v>
      </c>
      <c r="C71" t="s">
        <v>229</v>
      </c>
      <c r="D71" s="70" t="s">
        <v>234</v>
      </c>
    </row>
    <row r="72" spans="1:7">
      <c r="A72" s="70" t="s">
        <v>227</v>
      </c>
      <c r="B72" s="72" t="s">
        <v>300</v>
      </c>
      <c r="C72" t="s">
        <v>220</v>
      </c>
      <c r="D72" s="70" t="s">
        <v>234</v>
      </c>
    </row>
    <row r="73" spans="1:7">
      <c r="A73" s="70" t="s">
        <v>227</v>
      </c>
      <c r="B73" s="72" t="s">
        <v>301</v>
      </c>
      <c r="C73" t="s">
        <v>229</v>
      </c>
      <c r="D73" s="70" t="s">
        <v>238</v>
      </c>
    </row>
    <row r="74" spans="1:7">
      <c r="A74" s="70" t="s">
        <v>227</v>
      </c>
      <c r="B74" s="72" t="s">
        <v>302</v>
      </c>
      <c r="C74" t="s">
        <v>229</v>
      </c>
      <c r="D74" s="70" t="s">
        <v>231</v>
      </c>
    </row>
    <row r="75" spans="1:7">
      <c r="A75" s="70" t="s">
        <v>227</v>
      </c>
      <c r="B75" s="72" t="s">
        <v>303</v>
      </c>
      <c r="C75" t="s">
        <v>229</v>
      </c>
      <c r="D75" s="70" t="s">
        <v>221</v>
      </c>
    </row>
    <row r="76" spans="1:7">
      <c r="A76" s="70" t="s">
        <v>227</v>
      </c>
      <c r="B76" s="72" t="s">
        <v>304</v>
      </c>
      <c r="C76" t="s">
        <v>220</v>
      </c>
      <c r="D76" s="70" t="s">
        <v>221</v>
      </c>
    </row>
    <row r="77" spans="1:7">
      <c r="A77" s="70" t="s">
        <v>227</v>
      </c>
      <c r="B77" s="72" t="s">
        <v>305</v>
      </c>
      <c r="C77" t="s">
        <v>229</v>
      </c>
      <c r="D77" s="70" t="s">
        <v>234</v>
      </c>
    </row>
    <row r="78" spans="1:7">
      <c r="A78" s="70" t="s">
        <v>227</v>
      </c>
      <c r="B78" s="72" t="s">
        <v>306</v>
      </c>
      <c r="C78" t="s">
        <v>229</v>
      </c>
      <c r="D78" s="70" t="s">
        <v>234</v>
      </c>
    </row>
    <row r="79" spans="1:7">
      <c r="A79" s="70" t="s">
        <v>227</v>
      </c>
      <c r="B79" s="72" t="s">
        <v>307</v>
      </c>
      <c r="C79" t="s">
        <v>229</v>
      </c>
      <c r="D79" s="70" t="s">
        <v>238</v>
      </c>
    </row>
    <row r="80" spans="1:7">
      <c r="A80" s="70" t="s">
        <v>227</v>
      </c>
      <c r="B80" s="72" t="s">
        <v>308</v>
      </c>
      <c r="C80" t="s">
        <v>229</v>
      </c>
      <c r="D80" s="70" t="s">
        <v>234</v>
      </c>
    </row>
    <row r="81" spans="1:4">
      <c r="A81" s="70" t="s">
        <v>227</v>
      </c>
      <c r="B81" s="72" t="s">
        <v>309</v>
      </c>
      <c r="C81" t="s">
        <v>220</v>
      </c>
      <c r="D81" s="70" t="s">
        <v>221</v>
      </c>
    </row>
    <row r="82" spans="1:4">
      <c r="A82" s="70" t="s">
        <v>227</v>
      </c>
      <c r="B82" s="72" t="s">
        <v>310</v>
      </c>
      <c r="C82" t="s">
        <v>220</v>
      </c>
      <c r="D82" s="70" t="s">
        <v>231</v>
      </c>
    </row>
    <row r="83" spans="1:4">
      <c r="A83" s="70" t="s">
        <v>227</v>
      </c>
      <c r="B83" s="72" t="s">
        <v>311</v>
      </c>
      <c r="C83" t="s">
        <v>220</v>
      </c>
      <c r="D83" s="70" t="s">
        <v>238</v>
      </c>
    </row>
    <row r="84" spans="1:4">
      <c r="A84" s="70" t="s">
        <v>227</v>
      </c>
      <c r="B84" s="72" t="s">
        <v>312</v>
      </c>
      <c r="C84" t="s">
        <v>220</v>
      </c>
      <c r="D84" s="70" t="s">
        <v>221</v>
      </c>
    </row>
    <row r="85" spans="1:4">
      <c r="A85" s="70" t="s">
        <v>227</v>
      </c>
      <c r="B85" s="72" t="s">
        <v>313</v>
      </c>
      <c r="C85" t="s">
        <v>220</v>
      </c>
      <c r="D85" s="70" t="s">
        <v>238</v>
      </c>
    </row>
    <row r="86" spans="1:4">
      <c r="A86" s="70" t="s">
        <v>227</v>
      </c>
      <c r="B86" s="72" t="s">
        <v>314</v>
      </c>
      <c r="C86" t="s">
        <v>229</v>
      </c>
      <c r="D86" s="70" t="s">
        <v>231</v>
      </c>
    </row>
    <row r="87" spans="1:4">
      <c r="A87" s="70" t="s">
        <v>227</v>
      </c>
      <c r="B87" s="72" t="s">
        <v>315</v>
      </c>
      <c r="C87" t="s">
        <v>220</v>
      </c>
      <c r="D87" s="70" t="s">
        <v>231</v>
      </c>
    </row>
    <row r="88" spans="1:4">
      <c r="A88" s="70" t="s">
        <v>227</v>
      </c>
      <c r="B88" s="72" t="s">
        <v>316</v>
      </c>
      <c r="C88" t="s">
        <v>220</v>
      </c>
      <c r="D88" s="70" t="s">
        <v>221</v>
      </c>
    </row>
    <row r="89" spans="1:4">
      <c r="A89" s="70" t="s">
        <v>227</v>
      </c>
      <c r="B89" s="72" t="s">
        <v>317</v>
      </c>
      <c r="C89" t="s">
        <v>229</v>
      </c>
      <c r="D89" s="70" t="s">
        <v>234</v>
      </c>
    </row>
    <row r="90" spans="1:4">
      <c r="A90" s="70" t="s">
        <v>227</v>
      </c>
      <c r="B90" s="72" t="s">
        <v>318</v>
      </c>
      <c r="C90" t="s">
        <v>220</v>
      </c>
      <c r="D90" s="70" t="s">
        <v>238</v>
      </c>
    </row>
    <row r="91" spans="1:4">
      <c r="A91" s="70" t="s">
        <v>227</v>
      </c>
      <c r="B91" s="72" t="s">
        <v>319</v>
      </c>
      <c r="C91" t="s">
        <v>229</v>
      </c>
      <c r="D91" s="70" t="s">
        <v>238</v>
      </c>
    </row>
    <row r="92" spans="1:4">
      <c r="A92" s="70" t="s">
        <v>227</v>
      </c>
      <c r="B92" s="72" t="s">
        <v>320</v>
      </c>
      <c r="C92" t="s">
        <v>229</v>
      </c>
      <c r="D92" s="70" t="s">
        <v>234</v>
      </c>
    </row>
    <row r="93" spans="1:4">
      <c r="A93" s="70" t="s">
        <v>227</v>
      </c>
      <c r="B93" s="72" t="s">
        <v>321</v>
      </c>
      <c r="C93" t="s">
        <v>220</v>
      </c>
      <c r="D93" s="70" t="s">
        <v>231</v>
      </c>
    </row>
    <row r="94" spans="1:4">
      <c r="A94" s="70" t="s">
        <v>227</v>
      </c>
      <c r="B94" s="72" t="s">
        <v>322</v>
      </c>
      <c r="C94" t="s">
        <v>220</v>
      </c>
      <c r="D94" s="70" t="s">
        <v>221</v>
      </c>
    </row>
    <row r="95" spans="1:4">
      <c r="A95" s="70" t="s">
        <v>227</v>
      </c>
      <c r="B95" s="72" t="s">
        <v>323</v>
      </c>
      <c r="C95" t="s">
        <v>220</v>
      </c>
      <c r="D95" s="70" t="s">
        <v>231</v>
      </c>
    </row>
    <row r="96" spans="1:4">
      <c r="A96" s="70" t="s">
        <v>227</v>
      </c>
      <c r="B96" s="72" t="s">
        <v>324</v>
      </c>
      <c r="C96" t="s">
        <v>229</v>
      </c>
      <c r="D96" s="70" t="s">
        <v>234</v>
      </c>
    </row>
    <row r="97" spans="1:4">
      <c r="A97" s="70" t="s">
        <v>227</v>
      </c>
      <c r="B97" s="72" t="s">
        <v>325</v>
      </c>
      <c r="C97" t="s">
        <v>229</v>
      </c>
      <c r="D97" s="70" t="s">
        <v>238</v>
      </c>
    </row>
    <row r="98" spans="1:4">
      <c r="A98" s="70" t="s">
        <v>227</v>
      </c>
      <c r="B98" s="72" t="s">
        <v>326</v>
      </c>
      <c r="C98" t="s">
        <v>229</v>
      </c>
      <c r="D98" s="70" t="s">
        <v>231</v>
      </c>
    </row>
    <row r="99" spans="1:4">
      <c r="A99" s="70" t="s">
        <v>227</v>
      </c>
      <c r="B99" s="72" t="s">
        <v>327</v>
      </c>
      <c r="C99" t="s">
        <v>220</v>
      </c>
      <c r="D99" s="70" t="s">
        <v>231</v>
      </c>
    </row>
    <row r="100" spans="1:4">
      <c r="A100" s="70" t="s">
        <v>227</v>
      </c>
      <c r="B100" s="72" t="s">
        <v>328</v>
      </c>
      <c r="C100" t="s">
        <v>229</v>
      </c>
      <c r="D100" s="70" t="s">
        <v>238</v>
      </c>
    </row>
    <row r="101" spans="1:4">
      <c r="A101" s="70" t="s">
        <v>227</v>
      </c>
      <c r="B101" s="72" t="s">
        <v>329</v>
      </c>
      <c r="C101" t="s">
        <v>229</v>
      </c>
      <c r="D101" s="70" t="s">
        <v>234</v>
      </c>
    </row>
    <row r="102" spans="1:4">
      <c r="A102" s="70" t="s">
        <v>227</v>
      </c>
      <c r="B102" s="72" t="s">
        <v>330</v>
      </c>
      <c r="C102" t="s">
        <v>220</v>
      </c>
      <c r="D102" s="70" t="s">
        <v>231</v>
      </c>
    </row>
    <row r="103" spans="1:4">
      <c r="A103" s="70" t="s">
        <v>227</v>
      </c>
      <c r="B103" s="72" t="s">
        <v>331</v>
      </c>
      <c r="C103" t="s">
        <v>220</v>
      </c>
      <c r="D103" s="70" t="s">
        <v>221</v>
      </c>
    </row>
    <row r="104" spans="1:4">
      <c r="A104" s="70" t="s">
        <v>227</v>
      </c>
      <c r="B104" s="72" t="s">
        <v>332</v>
      </c>
      <c r="C104" t="s">
        <v>220</v>
      </c>
      <c r="D104" s="70" t="s">
        <v>221</v>
      </c>
    </row>
    <row r="105" spans="1:4">
      <c r="A105" s="70" t="s">
        <v>227</v>
      </c>
      <c r="B105" s="72" t="s">
        <v>333</v>
      </c>
      <c r="C105" t="s">
        <v>220</v>
      </c>
      <c r="D105" s="70" t="s">
        <v>238</v>
      </c>
    </row>
    <row r="106" spans="1:4">
      <c r="A106" s="70" t="s">
        <v>227</v>
      </c>
      <c r="B106" s="72" t="s">
        <v>334</v>
      </c>
      <c r="C106" t="s">
        <v>220</v>
      </c>
      <c r="D106" s="70" t="s">
        <v>221</v>
      </c>
    </row>
    <row r="107" spans="1:4">
      <c r="A107" s="70" t="s">
        <v>227</v>
      </c>
      <c r="B107" s="72" t="s">
        <v>335</v>
      </c>
      <c r="C107" t="s">
        <v>220</v>
      </c>
      <c r="D107" s="70" t="s">
        <v>221</v>
      </c>
    </row>
    <row r="108" spans="1:4">
      <c r="A108" s="70" t="s">
        <v>227</v>
      </c>
      <c r="B108" s="72" t="s">
        <v>336</v>
      </c>
      <c r="C108" t="s">
        <v>220</v>
      </c>
      <c r="D108" s="70" t="s">
        <v>221</v>
      </c>
    </row>
    <row r="109" spans="1:4">
      <c r="A109" s="70" t="s">
        <v>227</v>
      </c>
      <c r="B109" s="72" t="s">
        <v>337</v>
      </c>
      <c r="C109" t="s">
        <v>229</v>
      </c>
      <c r="D109" s="70" t="s">
        <v>234</v>
      </c>
    </row>
    <row r="110" spans="1:4">
      <c r="A110" s="70" t="s">
        <v>227</v>
      </c>
      <c r="B110" s="72" t="s">
        <v>338</v>
      </c>
      <c r="C110" t="s">
        <v>229</v>
      </c>
      <c r="D110" s="70" t="s">
        <v>221</v>
      </c>
    </row>
    <row r="111" spans="1:4">
      <c r="A111" s="70" t="s">
        <v>227</v>
      </c>
      <c r="B111" s="72" t="s">
        <v>339</v>
      </c>
      <c r="C111" t="s">
        <v>220</v>
      </c>
      <c r="D111" s="70" t="s">
        <v>231</v>
      </c>
    </row>
    <row r="112" spans="1:4">
      <c r="A112" s="70" t="s">
        <v>227</v>
      </c>
      <c r="B112" s="72" t="s">
        <v>340</v>
      </c>
      <c r="C112" t="s">
        <v>229</v>
      </c>
      <c r="D112" s="70" t="s">
        <v>238</v>
      </c>
    </row>
    <row r="113" spans="1:4">
      <c r="A113" s="70" t="s">
        <v>227</v>
      </c>
      <c r="B113" s="72" t="s">
        <v>341</v>
      </c>
      <c r="C113" t="s">
        <v>220</v>
      </c>
      <c r="D113" s="70" t="s">
        <v>221</v>
      </c>
    </row>
    <row r="114" spans="1:4">
      <c r="A114" s="70" t="s">
        <v>227</v>
      </c>
      <c r="B114" s="72" t="s">
        <v>342</v>
      </c>
      <c r="C114" t="s">
        <v>220</v>
      </c>
      <c r="D114" s="70" t="s">
        <v>221</v>
      </c>
    </row>
    <row r="115" spans="1:4">
      <c r="A115" s="70" t="s">
        <v>227</v>
      </c>
      <c r="B115" s="72" t="s">
        <v>343</v>
      </c>
      <c r="C115" t="s">
        <v>220</v>
      </c>
      <c r="D115" s="70" t="s">
        <v>221</v>
      </c>
    </row>
    <row r="116" spans="1:4">
      <c r="A116" s="70" t="s">
        <v>227</v>
      </c>
      <c r="B116" s="72" t="s">
        <v>344</v>
      </c>
      <c r="C116" t="s">
        <v>229</v>
      </c>
      <c r="D116" s="70" t="s">
        <v>234</v>
      </c>
    </row>
    <row r="117" spans="1:4">
      <c r="A117" s="70" t="s">
        <v>227</v>
      </c>
      <c r="B117" s="72" t="s">
        <v>345</v>
      </c>
      <c r="C117" t="s">
        <v>220</v>
      </c>
      <c r="D117" s="70" t="s">
        <v>231</v>
      </c>
    </row>
    <row r="118" spans="1:4">
      <c r="A118" s="70" t="s">
        <v>227</v>
      </c>
      <c r="B118" s="72" t="s">
        <v>346</v>
      </c>
      <c r="C118" t="s">
        <v>220</v>
      </c>
      <c r="D118" s="70" t="s">
        <v>231</v>
      </c>
    </row>
    <row r="119" spans="1:4">
      <c r="A119" s="70" t="s">
        <v>227</v>
      </c>
      <c r="B119" s="72" t="s">
        <v>347</v>
      </c>
      <c r="C119" t="s">
        <v>229</v>
      </c>
      <c r="D119" s="70" t="s">
        <v>238</v>
      </c>
    </row>
    <row r="120" spans="1:4">
      <c r="A120" s="70" t="s">
        <v>227</v>
      </c>
      <c r="B120" s="72" t="s">
        <v>348</v>
      </c>
      <c r="C120" t="s">
        <v>220</v>
      </c>
      <c r="D120" s="70" t="s">
        <v>221</v>
      </c>
    </row>
    <row r="121" spans="1:4">
      <c r="A121" s="70" t="s">
        <v>227</v>
      </c>
      <c r="B121" s="72" t="s">
        <v>349</v>
      </c>
      <c r="C121" t="s">
        <v>220</v>
      </c>
      <c r="D121" s="70" t="s">
        <v>221</v>
      </c>
    </row>
    <row r="122" spans="1:4">
      <c r="A122" s="70" t="s">
        <v>227</v>
      </c>
      <c r="B122" s="72" t="s">
        <v>350</v>
      </c>
      <c r="C122" t="s">
        <v>220</v>
      </c>
      <c r="D122" s="70" t="s">
        <v>231</v>
      </c>
    </row>
    <row r="123" spans="1:4">
      <c r="A123" s="70" t="s">
        <v>227</v>
      </c>
      <c r="B123" s="72" t="s">
        <v>351</v>
      </c>
      <c r="C123" t="s">
        <v>229</v>
      </c>
      <c r="D123" s="70" t="s">
        <v>234</v>
      </c>
    </row>
    <row r="124" spans="1:4">
      <c r="A124" s="70" t="s">
        <v>227</v>
      </c>
      <c r="B124" s="72" t="s">
        <v>352</v>
      </c>
      <c r="C124" t="s">
        <v>229</v>
      </c>
      <c r="D124" s="70" t="s">
        <v>234</v>
      </c>
    </row>
    <row r="125" spans="1:4">
      <c r="A125" s="70" t="s">
        <v>227</v>
      </c>
      <c r="B125" s="72" t="s">
        <v>353</v>
      </c>
      <c r="C125" t="s">
        <v>220</v>
      </c>
      <c r="D125" s="70" t="s">
        <v>238</v>
      </c>
    </row>
    <row r="126" spans="1:4">
      <c r="A126" s="70" t="s">
        <v>227</v>
      </c>
      <c r="B126" s="72" t="s">
        <v>354</v>
      </c>
      <c r="C126" t="s">
        <v>229</v>
      </c>
      <c r="D126" s="70" t="s">
        <v>231</v>
      </c>
    </row>
    <row r="127" spans="1:4">
      <c r="A127" s="70" t="s">
        <v>227</v>
      </c>
      <c r="B127" s="72" t="s">
        <v>355</v>
      </c>
      <c r="C127" t="s">
        <v>229</v>
      </c>
      <c r="D127" s="70" t="s">
        <v>221</v>
      </c>
    </row>
    <row r="128" spans="1:4">
      <c r="A128" s="70" t="s">
        <v>227</v>
      </c>
      <c r="B128" s="72" t="s">
        <v>356</v>
      </c>
      <c r="C128" t="s">
        <v>229</v>
      </c>
      <c r="D128" s="70" t="s">
        <v>231</v>
      </c>
    </row>
    <row r="129" spans="1:4">
      <c r="A129" s="70" t="s">
        <v>227</v>
      </c>
      <c r="B129" s="72" t="s">
        <v>357</v>
      </c>
      <c r="C129" t="s">
        <v>229</v>
      </c>
      <c r="D129" s="70" t="s">
        <v>234</v>
      </c>
    </row>
    <row r="130" spans="1:4">
      <c r="A130" s="70" t="s">
        <v>227</v>
      </c>
      <c r="B130" s="72" t="s">
        <v>358</v>
      </c>
      <c r="C130" t="s">
        <v>220</v>
      </c>
      <c r="D130" s="70" t="s">
        <v>221</v>
      </c>
    </row>
    <row r="131" spans="1:4">
      <c r="A131" s="70" t="s">
        <v>227</v>
      </c>
      <c r="B131" s="72" t="s">
        <v>359</v>
      </c>
      <c r="C131" t="s">
        <v>229</v>
      </c>
      <c r="D131" s="70" t="s">
        <v>234</v>
      </c>
    </row>
    <row r="132" spans="1:4">
      <c r="A132" s="70" t="s">
        <v>227</v>
      </c>
      <c r="B132" s="72" t="s">
        <v>360</v>
      </c>
      <c r="C132" t="s">
        <v>220</v>
      </c>
      <c r="D132" s="70" t="s">
        <v>234</v>
      </c>
    </row>
    <row r="133" spans="1:4">
      <c r="A133" s="70" t="s">
        <v>227</v>
      </c>
      <c r="B133" s="72" t="s">
        <v>361</v>
      </c>
      <c r="C133" t="s">
        <v>229</v>
      </c>
      <c r="D133" s="70" t="s">
        <v>221</v>
      </c>
    </row>
    <row r="134" spans="1:4">
      <c r="A134" s="70" t="s">
        <v>227</v>
      </c>
      <c r="B134" s="72" t="s">
        <v>362</v>
      </c>
      <c r="C134" t="s">
        <v>229</v>
      </c>
      <c r="D134" s="70" t="s">
        <v>238</v>
      </c>
    </row>
    <row r="135" spans="1:4">
      <c r="A135" s="70" t="s">
        <v>227</v>
      </c>
      <c r="B135" s="72" t="s">
        <v>363</v>
      </c>
      <c r="C135" t="s">
        <v>229</v>
      </c>
      <c r="D135" s="70" t="s">
        <v>238</v>
      </c>
    </row>
    <row r="136" spans="1:4">
      <c r="A136" s="70" t="s">
        <v>227</v>
      </c>
      <c r="B136" s="72" t="s">
        <v>364</v>
      </c>
      <c r="C136" t="s">
        <v>229</v>
      </c>
      <c r="D136" s="70" t="s">
        <v>231</v>
      </c>
    </row>
    <row r="137" spans="1:4">
      <c r="A137" s="70" t="s">
        <v>222</v>
      </c>
      <c r="B137" s="72" t="s">
        <v>365</v>
      </c>
      <c r="C137" t="s">
        <v>220</v>
      </c>
      <c r="D137" s="70" t="s">
        <v>234</v>
      </c>
    </row>
    <row r="138" spans="1:4">
      <c r="A138" s="70" t="s">
        <v>222</v>
      </c>
      <c r="B138" s="72" t="s">
        <v>366</v>
      </c>
      <c r="C138" t="s">
        <v>229</v>
      </c>
      <c r="D138" s="70" t="s">
        <v>234</v>
      </c>
    </row>
    <row r="139" spans="1:4">
      <c r="A139" s="70" t="s">
        <v>222</v>
      </c>
      <c r="B139" s="72" t="s">
        <v>367</v>
      </c>
      <c r="C139" t="s">
        <v>229</v>
      </c>
      <c r="D139" s="70" t="s">
        <v>238</v>
      </c>
    </row>
    <row r="140" spans="1:4">
      <c r="A140" s="70" t="s">
        <v>222</v>
      </c>
      <c r="B140" s="72" t="s">
        <v>368</v>
      </c>
      <c r="C140" t="s">
        <v>220</v>
      </c>
      <c r="D140" s="70" t="s">
        <v>234</v>
      </c>
    </row>
    <row r="141" spans="1:4">
      <c r="A141" s="70" t="s">
        <v>222</v>
      </c>
      <c r="B141" s="72" t="s">
        <v>369</v>
      </c>
      <c r="C141" t="s">
        <v>220</v>
      </c>
      <c r="D141" s="70" t="s">
        <v>231</v>
      </c>
    </row>
    <row r="142" spans="1:4">
      <c r="A142" s="70" t="s">
        <v>222</v>
      </c>
      <c r="B142" s="72" t="s">
        <v>370</v>
      </c>
      <c r="C142" t="s">
        <v>220</v>
      </c>
      <c r="D142" s="70" t="s">
        <v>238</v>
      </c>
    </row>
    <row r="143" spans="1:4">
      <c r="A143" s="70" t="s">
        <v>222</v>
      </c>
      <c r="B143" s="72" t="s">
        <v>371</v>
      </c>
      <c r="C143" t="s">
        <v>229</v>
      </c>
      <c r="D143" s="70" t="s">
        <v>234</v>
      </c>
    </row>
    <row r="144" spans="1:4">
      <c r="A144" s="70" t="s">
        <v>222</v>
      </c>
      <c r="B144" s="72" t="s">
        <v>372</v>
      </c>
      <c r="C144" t="s">
        <v>220</v>
      </c>
      <c r="D144" s="70" t="s">
        <v>234</v>
      </c>
    </row>
    <row r="145" spans="1:4">
      <c r="A145" s="70" t="s">
        <v>222</v>
      </c>
      <c r="B145" s="72" t="s">
        <v>373</v>
      </c>
      <c r="C145" t="s">
        <v>220</v>
      </c>
      <c r="D145" s="70" t="s">
        <v>234</v>
      </c>
    </row>
    <row r="146" spans="1:4">
      <c r="A146" s="70" t="s">
        <v>222</v>
      </c>
      <c r="B146" s="72" t="s">
        <v>374</v>
      </c>
      <c r="C146" t="s">
        <v>229</v>
      </c>
      <c r="D146" s="70" t="s">
        <v>234</v>
      </c>
    </row>
    <row r="147" spans="1:4">
      <c r="A147" s="70" t="s">
        <v>222</v>
      </c>
      <c r="B147" s="72" t="s">
        <v>375</v>
      </c>
      <c r="C147" t="s">
        <v>220</v>
      </c>
      <c r="D147" s="70" t="s">
        <v>238</v>
      </c>
    </row>
    <row r="148" spans="1:4">
      <c r="A148" s="70" t="s">
        <v>222</v>
      </c>
      <c r="B148" s="72" t="s">
        <v>376</v>
      </c>
      <c r="C148" t="s">
        <v>220</v>
      </c>
      <c r="D148" s="70" t="s">
        <v>234</v>
      </c>
    </row>
    <row r="149" spans="1:4">
      <c r="A149" s="70" t="s">
        <v>222</v>
      </c>
      <c r="B149" s="72" t="s">
        <v>377</v>
      </c>
      <c r="C149" t="s">
        <v>220</v>
      </c>
      <c r="D149" s="70" t="s">
        <v>231</v>
      </c>
    </row>
    <row r="150" spans="1:4">
      <c r="A150" s="70" t="s">
        <v>222</v>
      </c>
      <c r="B150" s="72" t="s">
        <v>378</v>
      </c>
      <c r="C150" t="s">
        <v>220</v>
      </c>
      <c r="D150" s="70" t="s">
        <v>234</v>
      </c>
    </row>
    <row r="151" spans="1:4">
      <c r="A151" s="70" t="s">
        <v>222</v>
      </c>
      <c r="B151" s="72" t="s">
        <v>379</v>
      </c>
      <c r="C151" t="s">
        <v>229</v>
      </c>
      <c r="D151" s="70" t="s">
        <v>234</v>
      </c>
    </row>
    <row r="152" spans="1:4">
      <c r="A152" s="70" t="s">
        <v>222</v>
      </c>
      <c r="B152" s="72" t="s">
        <v>380</v>
      </c>
      <c r="C152" t="s">
        <v>229</v>
      </c>
      <c r="D152" s="70" t="s">
        <v>238</v>
      </c>
    </row>
    <row r="153" spans="1:4">
      <c r="A153" s="70" t="s">
        <v>222</v>
      </c>
      <c r="B153" s="72" t="s">
        <v>381</v>
      </c>
      <c r="C153" t="s">
        <v>220</v>
      </c>
      <c r="D153" s="70" t="s">
        <v>234</v>
      </c>
    </row>
    <row r="154" spans="1:4">
      <c r="A154" s="70" t="s">
        <v>222</v>
      </c>
      <c r="B154" s="72" t="s">
        <v>382</v>
      </c>
      <c r="C154" t="s">
        <v>229</v>
      </c>
      <c r="D154" s="70" t="s">
        <v>234</v>
      </c>
    </row>
    <row r="155" spans="1:4">
      <c r="A155" s="70" t="s">
        <v>222</v>
      </c>
      <c r="B155" s="72" t="s">
        <v>383</v>
      </c>
      <c r="C155" t="s">
        <v>229</v>
      </c>
      <c r="D155" s="70" t="s">
        <v>231</v>
      </c>
    </row>
    <row r="156" spans="1:4">
      <c r="A156" s="70" t="s">
        <v>222</v>
      </c>
      <c r="B156" s="72" t="s">
        <v>384</v>
      </c>
      <c r="C156" t="s">
        <v>220</v>
      </c>
      <c r="D156" s="70" t="s">
        <v>238</v>
      </c>
    </row>
    <row r="157" spans="1:4">
      <c r="A157" s="70" t="s">
        <v>222</v>
      </c>
      <c r="B157" s="72" t="s">
        <v>385</v>
      </c>
      <c r="C157" t="s">
        <v>229</v>
      </c>
      <c r="D157" s="70" t="s">
        <v>238</v>
      </c>
    </row>
    <row r="158" spans="1:4">
      <c r="A158" s="70" t="s">
        <v>222</v>
      </c>
      <c r="B158" s="72" t="s">
        <v>386</v>
      </c>
      <c r="C158" t="s">
        <v>220</v>
      </c>
      <c r="D158" s="70" t="s">
        <v>231</v>
      </c>
    </row>
    <row r="159" spans="1:4">
      <c r="A159" s="70" t="s">
        <v>222</v>
      </c>
      <c r="B159" s="72" t="s">
        <v>387</v>
      </c>
      <c r="C159" t="s">
        <v>220</v>
      </c>
      <c r="D159" s="70" t="s">
        <v>221</v>
      </c>
    </row>
    <row r="160" spans="1:4">
      <c r="A160" s="70" t="s">
        <v>222</v>
      </c>
      <c r="B160" s="72" t="s">
        <v>388</v>
      </c>
      <c r="C160" t="s">
        <v>220</v>
      </c>
      <c r="D160" s="70" t="s">
        <v>231</v>
      </c>
    </row>
    <row r="161" spans="1:4">
      <c r="A161" s="70" t="s">
        <v>222</v>
      </c>
      <c r="B161" s="72" t="s">
        <v>389</v>
      </c>
      <c r="C161" t="s">
        <v>258</v>
      </c>
      <c r="D161" s="70" t="s">
        <v>234</v>
      </c>
    </row>
    <row r="162" spans="1:4">
      <c r="A162" s="70" t="s">
        <v>222</v>
      </c>
      <c r="B162" s="72" t="s">
        <v>390</v>
      </c>
      <c r="C162" t="s">
        <v>220</v>
      </c>
      <c r="D162" s="70" t="s">
        <v>231</v>
      </c>
    </row>
    <row r="163" spans="1:4">
      <c r="A163" s="70" t="s">
        <v>222</v>
      </c>
      <c r="B163" s="72" t="s">
        <v>391</v>
      </c>
      <c r="C163" t="s">
        <v>220</v>
      </c>
      <c r="D163" s="70" t="s">
        <v>238</v>
      </c>
    </row>
    <row r="164" spans="1:4">
      <c r="A164" s="70" t="s">
        <v>222</v>
      </c>
      <c r="B164" s="72" t="s">
        <v>392</v>
      </c>
      <c r="C164" t="s">
        <v>229</v>
      </c>
      <c r="D164" s="70" t="s">
        <v>234</v>
      </c>
    </row>
    <row r="165" spans="1:4">
      <c r="A165" s="70" t="s">
        <v>222</v>
      </c>
      <c r="B165" s="72" t="s">
        <v>393</v>
      </c>
      <c r="C165" t="s">
        <v>229</v>
      </c>
      <c r="D165" s="70" t="s">
        <v>234</v>
      </c>
    </row>
    <row r="166" spans="1:4">
      <c r="A166" s="70" t="s">
        <v>222</v>
      </c>
      <c r="B166" s="72" t="s">
        <v>394</v>
      </c>
      <c r="C166" t="s">
        <v>220</v>
      </c>
      <c r="D166" s="70" t="s">
        <v>231</v>
      </c>
    </row>
    <row r="167" spans="1:4">
      <c r="A167" s="70" t="s">
        <v>222</v>
      </c>
      <c r="B167" s="72" t="s">
        <v>395</v>
      </c>
      <c r="C167" t="s">
        <v>229</v>
      </c>
      <c r="D167" s="70" t="s">
        <v>231</v>
      </c>
    </row>
    <row r="168" spans="1:4">
      <c r="A168" s="70" t="s">
        <v>222</v>
      </c>
      <c r="B168" s="72" t="s">
        <v>396</v>
      </c>
      <c r="C168" t="s">
        <v>220</v>
      </c>
      <c r="D168" s="70" t="s">
        <v>238</v>
      </c>
    </row>
    <row r="169" spans="1:4">
      <c r="A169" s="70" t="s">
        <v>222</v>
      </c>
      <c r="B169" s="72" t="s">
        <v>397</v>
      </c>
      <c r="C169" t="s">
        <v>220</v>
      </c>
      <c r="D169" s="70" t="s">
        <v>234</v>
      </c>
    </row>
    <row r="170" spans="1:4">
      <c r="A170" s="70" t="s">
        <v>222</v>
      </c>
      <c r="B170" s="72" t="s">
        <v>398</v>
      </c>
      <c r="C170" t="s">
        <v>220</v>
      </c>
      <c r="D170" s="70" t="s">
        <v>221</v>
      </c>
    </row>
    <row r="171" spans="1:4">
      <c r="A171" s="70" t="s">
        <v>222</v>
      </c>
      <c r="B171" s="72" t="s">
        <v>399</v>
      </c>
      <c r="C171" t="s">
        <v>220</v>
      </c>
      <c r="D171" s="70" t="s">
        <v>234</v>
      </c>
    </row>
    <row r="172" spans="1:4">
      <c r="A172" s="70" t="s">
        <v>222</v>
      </c>
      <c r="B172" s="72" t="s">
        <v>400</v>
      </c>
      <c r="C172" t="s">
        <v>220</v>
      </c>
      <c r="D172" s="70" t="s">
        <v>231</v>
      </c>
    </row>
    <row r="173" spans="1:4">
      <c r="A173" s="70" t="s">
        <v>222</v>
      </c>
      <c r="B173" s="72" t="s">
        <v>401</v>
      </c>
      <c r="C173" t="s">
        <v>229</v>
      </c>
      <c r="D173" s="70" t="s">
        <v>234</v>
      </c>
    </row>
    <row r="174" spans="1:4">
      <c r="A174" s="70" t="s">
        <v>222</v>
      </c>
      <c r="B174" s="72" t="s">
        <v>402</v>
      </c>
      <c r="C174" t="s">
        <v>220</v>
      </c>
      <c r="D174" s="70" t="s">
        <v>221</v>
      </c>
    </row>
    <row r="175" spans="1:4">
      <c r="A175" s="70" t="s">
        <v>222</v>
      </c>
      <c r="B175" s="72" t="s">
        <v>403</v>
      </c>
      <c r="C175" t="s">
        <v>220</v>
      </c>
      <c r="D175" s="70" t="s">
        <v>238</v>
      </c>
    </row>
    <row r="176" spans="1:4">
      <c r="A176" s="70" t="s">
        <v>222</v>
      </c>
      <c r="B176" s="72" t="s">
        <v>404</v>
      </c>
      <c r="C176" t="s">
        <v>220</v>
      </c>
      <c r="D176" s="70" t="s">
        <v>238</v>
      </c>
    </row>
    <row r="177" spans="1:4">
      <c r="A177" s="70" t="s">
        <v>222</v>
      </c>
      <c r="B177" s="72" t="s">
        <v>405</v>
      </c>
      <c r="C177" t="s">
        <v>220</v>
      </c>
      <c r="D177" s="70" t="s">
        <v>221</v>
      </c>
    </row>
    <row r="178" spans="1:4">
      <c r="A178" s="70" t="s">
        <v>222</v>
      </c>
      <c r="B178" s="72" t="s">
        <v>406</v>
      </c>
      <c r="C178" t="s">
        <v>220</v>
      </c>
      <c r="D178" s="70" t="s">
        <v>231</v>
      </c>
    </row>
    <row r="179" spans="1:4">
      <c r="A179" s="70" t="s">
        <v>222</v>
      </c>
      <c r="B179" s="72" t="s">
        <v>407</v>
      </c>
      <c r="C179" t="s">
        <v>229</v>
      </c>
      <c r="D179" s="70" t="s">
        <v>234</v>
      </c>
    </row>
    <row r="180" spans="1:4">
      <c r="A180" s="70" t="s">
        <v>222</v>
      </c>
      <c r="B180" s="72" t="s">
        <v>408</v>
      </c>
      <c r="C180" t="s">
        <v>229</v>
      </c>
      <c r="D180" s="70" t="s">
        <v>234</v>
      </c>
    </row>
    <row r="181" spans="1:4">
      <c r="A181" s="70" t="s">
        <v>222</v>
      </c>
      <c r="B181" s="72" t="s">
        <v>409</v>
      </c>
      <c r="C181" t="s">
        <v>220</v>
      </c>
      <c r="D181" s="70" t="s">
        <v>231</v>
      </c>
    </row>
    <row r="182" spans="1:4">
      <c r="A182" s="70" t="s">
        <v>222</v>
      </c>
      <c r="B182" s="72" t="s">
        <v>410</v>
      </c>
      <c r="C182" t="s">
        <v>229</v>
      </c>
      <c r="D182" s="70" t="s">
        <v>234</v>
      </c>
    </row>
    <row r="183" spans="1:4">
      <c r="A183" s="70" t="s">
        <v>222</v>
      </c>
      <c r="B183" s="72" t="s">
        <v>411</v>
      </c>
      <c r="C183" t="s">
        <v>229</v>
      </c>
      <c r="D183" s="70" t="s">
        <v>234</v>
      </c>
    </row>
    <row r="184" spans="1:4">
      <c r="A184" s="70" t="s">
        <v>222</v>
      </c>
      <c r="B184" s="72" t="s">
        <v>412</v>
      </c>
      <c r="C184" t="s">
        <v>220</v>
      </c>
      <c r="D184" s="70" t="s">
        <v>221</v>
      </c>
    </row>
    <row r="185" spans="1:4">
      <c r="A185" s="70" t="s">
        <v>222</v>
      </c>
      <c r="B185" s="72" t="s">
        <v>413</v>
      </c>
      <c r="C185" t="s">
        <v>220</v>
      </c>
      <c r="D185" s="70" t="s">
        <v>238</v>
      </c>
    </row>
    <row r="186" spans="1:4">
      <c r="A186" s="70" t="s">
        <v>222</v>
      </c>
      <c r="B186" s="72" t="s">
        <v>414</v>
      </c>
      <c r="C186" t="s">
        <v>220</v>
      </c>
      <c r="D186" s="70" t="s">
        <v>221</v>
      </c>
    </row>
    <row r="187" spans="1:4">
      <c r="A187" s="70" t="s">
        <v>222</v>
      </c>
      <c r="B187" s="72" t="s">
        <v>415</v>
      </c>
      <c r="C187" t="s">
        <v>220</v>
      </c>
      <c r="D187" s="70" t="s">
        <v>238</v>
      </c>
    </row>
    <row r="188" spans="1:4">
      <c r="A188" s="70" t="s">
        <v>222</v>
      </c>
      <c r="B188" s="72" t="s">
        <v>416</v>
      </c>
      <c r="C188" t="s">
        <v>220</v>
      </c>
      <c r="D188" s="70" t="s">
        <v>231</v>
      </c>
    </row>
    <row r="189" spans="1:4">
      <c r="A189" s="70" t="s">
        <v>222</v>
      </c>
      <c r="B189" s="72" t="s">
        <v>417</v>
      </c>
      <c r="C189" t="s">
        <v>220</v>
      </c>
      <c r="D189" s="70" t="s">
        <v>221</v>
      </c>
    </row>
    <row r="190" spans="1:4">
      <c r="A190" s="70" t="s">
        <v>222</v>
      </c>
      <c r="B190" s="72" t="s">
        <v>418</v>
      </c>
      <c r="C190" t="s">
        <v>229</v>
      </c>
      <c r="D190" s="70" t="s">
        <v>234</v>
      </c>
    </row>
    <row r="191" spans="1:4">
      <c r="A191" s="70" t="s">
        <v>222</v>
      </c>
      <c r="B191" s="72" t="s">
        <v>419</v>
      </c>
      <c r="C191" t="s">
        <v>220</v>
      </c>
      <c r="D191" s="70" t="s">
        <v>221</v>
      </c>
    </row>
    <row r="192" spans="1:4">
      <c r="A192" s="70" t="s">
        <v>222</v>
      </c>
      <c r="B192" s="72" t="s">
        <v>420</v>
      </c>
      <c r="C192" t="s">
        <v>220</v>
      </c>
      <c r="D192" s="70" t="s">
        <v>234</v>
      </c>
    </row>
    <row r="193" spans="1:4">
      <c r="A193" s="70" t="s">
        <v>222</v>
      </c>
      <c r="B193" s="72" t="s">
        <v>421</v>
      </c>
      <c r="C193" t="s">
        <v>220</v>
      </c>
      <c r="D193" s="70" t="s">
        <v>238</v>
      </c>
    </row>
    <row r="194" spans="1:4">
      <c r="A194" s="70" t="s">
        <v>222</v>
      </c>
      <c r="B194" s="72" t="s">
        <v>422</v>
      </c>
      <c r="C194" t="s">
        <v>220</v>
      </c>
      <c r="D194" s="70" t="s">
        <v>234</v>
      </c>
    </row>
    <row r="195" spans="1:4">
      <c r="A195" s="70" t="s">
        <v>222</v>
      </c>
      <c r="B195" s="72" t="s">
        <v>423</v>
      </c>
      <c r="C195" t="s">
        <v>229</v>
      </c>
      <c r="D195" s="70" t="s">
        <v>234</v>
      </c>
    </row>
    <row r="196" spans="1:4">
      <c r="A196" s="70" t="s">
        <v>222</v>
      </c>
      <c r="B196" s="72" t="s">
        <v>424</v>
      </c>
      <c r="C196" t="s">
        <v>229</v>
      </c>
      <c r="D196" s="70" t="s">
        <v>234</v>
      </c>
    </row>
    <row r="197" spans="1:4">
      <c r="A197" s="70" t="s">
        <v>222</v>
      </c>
      <c r="B197" s="72" t="s">
        <v>425</v>
      </c>
      <c r="C197" t="s">
        <v>220</v>
      </c>
      <c r="D197" s="70" t="s">
        <v>231</v>
      </c>
    </row>
    <row r="198" spans="1:4">
      <c r="A198" s="70" t="s">
        <v>222</v>
      </c>
      <c r="B198" s="72" t="s">
        <v>426</v>
      </c>
      <c r="C198" t="s">
        <v>220</v>
      </c>
      <c r="D198" s="70" t="s">
        <v>238</v>
      </c>
    </row>
    <row r="199" spans="1:4">
      <c r="A199" s="70" t="s">
        <v>222</v>
      </c>
      <c r="B199" s="72" t="s">
        <v>427</v>
      </c>
      <c r="C199" t="s">
        <v>229</v>
      </c>
      <c r="D199" s="70" t="s">
        <v>231</v>
      </c>
    </row>
    <row r="200" spans="1:4">
      <c r="A200" s="70" t="s">
        <v>222</v>
      </c>
      <c r="B200" s="72" t="s">
        <v>428</v>
      </c>
      <c r="C200" t="s">
        <v>229</v>
      </c>
      <c r="D200" s="70" t="s">
        <v>234</v>
      </c>
    </row>
    <row r="201" spans="1:4">
      <c r="A201" s="70" t="s">
        <v>222</v>
      </c>
      <c r="B201" s="72" t="s">
        <v>429</v>
      </c>
      <c r="C201" t="s">
        <v>220</v>
      </c>
      <c r="D201" s="70" t="s">
        <v>231</v>
      </c>
    </row>
    <row r="202" spans="1:4">
      <c r="A202" s="70" t="s">
        <v>222</v>
      </c>
      <c r="B202" s="72" t="s">
        <v>430</v>
      </c>
      <c r="C202" t="s">
        <v>220</v>
      </c>
      <c r="D202" s="70" t="s">
        <v>221</v>
      </c>
    </row>
    <row r="203" spans="1:4">
      <c r="A203" s="70" t="s">
        <v>222</v>
      </c>
      <c r="B203" s="72" t="s">
        <v>431</v>
      </c>
      <c r="C203" t="s">
        <v>229</v>
      </c>
      <c r="D203" s="70" t="s">
        <v>234</v>
      </c>
    </row>
    <row r="204" spans="1:4">
      <c r="A204" s="70" t="s">
        <v>297</v>
      </c>
      <c r="B204" s="72" t="s">
        <v>432</v>
      </c>
      <c r="C204" t="s">
        <v>229</v>
      </c>
      <c r="D204" s="70" t="s">
        <v>238</v>
      </c>
    </row>
    <row r="205" spans="1:4">
      <c r="A205" s="70" t="s">
        <v>297</v>
      </c>
      <c r="B205" s="72" t="s">
        <v>433</v>
      </c>
      <c r="C205" t="s">
        <v>229</v>
      </c>
      <c r="D205" s="70" t="s">
        <v>234</v>
      </c>
    </row>
    <row r="206" spans="1:4">
      <c r="A206" s="70" t="s">
        <v>297</v>
      </c>
      <c r="B206" s="72" t="s">
        <v>434</v>
      </c>
      <c r="C206" t="s">
        <v>229</v>
      </c>
      <c r="D206" s="70" t="s">
        <v>238</v>
      </c>
    </row>
    <row r="207" spans="1:4">
      <c r="A207" s="70" t="s">
        <v>297</v>
      </c>
      <c r="B207" s="72" t="s">
        <v>435</v>
      </c>
      <c r="C207" t="s">
        <v>229</v>
      </c>
      <c r="D207" s="70" t="s">
        <v>234</v>
      </c>
    </row>
    <row r="208" spans="1:4">
      <c r="A208" s="70" t="s">
        <v>297</v>
      </c>
      <c r="B208" s="72" t="s">
        <v>436</v>
      </c>
      <c r="C208" t="s">
        <v>229</v>
      </c>
      <c r="D208" s="70" t="s">
        <v>238</v>
      </c>
    </row>
    <row r="209" spans="1:4">
      <c r="A209" s="70" t="s">
        <v>297</v>
      </c>
      <c r="B209" s="72" t="s">
        <v>437</v>
      </c>
      <c r="C209" t="s">
        <v>229</v>
      </c>
      <c r="D209" s="70" t="s">
        <v>231</v>
      </c>
    </row>
    <row r="210" spans="1:4">
      <c r="A210" s="70" t="s">
        <v>297</v>
      </c>
      <c r="B210" s="72" t="s">
        <v>438</v>
      </c>
      <c r="C210" t="s">
        <v>229</v>
      </c>
      <c r="D210" s="70" t="s">
        <v>231</v>
      </c>
    </row>
    <row r="211" spans="1:4">
      <c r="A211" s="70" t="s">
        <v>297</v>
      </c>
      <c r="B211" s="72" t="s">
        <v>439</v>
      </c>
      <c r="C211" t="s">
        <v>229</v>
      </c>
      <c r="D211" s="70" t="s">
        <v>231</v>
      </c>
    </row>
    <row r="212" spans="1:4">
      <c r="A212" s="70" t="s">
        <v>297</v>
      </c>
      <c r="B212" s="72" t="s">
        <v>440</v>
      </c>
      <c r="C212" t="s">
        <v>220</v>
      </c>
      <c r="D212" s="70" t="s">
        <v>221</v>
      </c>
    </row>
    <row r="213" spans="1:4">
      <c r="A213" s="70" t="s">
        <v>297</v>
      </c>
      <c r="B213" s="72" t="s">
        <v>441</v>
      </c>
      <c r="C213" t="s">
        <v>229</v>
      </c>
      <c r="D213" s="70" t="s">
        <v>231</v>
      </c>
    </row>
    <row r="214" spans="1:4">
      <c r="A214" s="70" t="s">
        <v>297</v>
      </c>
      <c r="B214" s="72" t="s">
        <v>442</v>
      </c>
      <c r="C214" t="s">
        <v>229</v>
      </c>
      <c r="D214" s="70" t="s">
        <v>234</v>
      </c>
    </row>
    <row r="215" spans="1:4">
      <c r="A215" s="70" t="s">
        <v>297</v>
      </c>
      <c r="B215" s="72" t="s">
        <v>443</v>
      </c>
      <c r="C215" t="s">
        <v>229</v>
      </c>
      <c r="D215" s="70" t="s">
        <v>234</v>
      </c>
    </row>
    <row r="216" spans="1:4">
      <c r="A216" s="70" t="s">
        <v>297</v>
      </c>
      <c r="B216" s="72" t="s">
        <v>444</v>
      </c>
      <c r="C216" t="s">
        <v>229</v>
      </c>
      <c r="D216" s="70" t="s">
        <v>238</v>
      </c>
    </row>
    <row r="217" spans="1:4">
      <c r="A217" s="70" t="s">
        <v>297</v>
      </c>
      <c r="B217" s="72" t="s">
        <v>445</v>
      </c>
      <c r="C217" t="s">
        <v>229</v>
      </c>
      <c r="D217" s="70" t="s">
        <v>238</v>
      </c>
    </row>
    <row r="218" spans="1:4">
      <c r="A218" s="70" t="s">
        <v>297</v>
      </c>
      <c r="B218" s="72" t="s">
        <v>446</v>
      </c>
      <c r="C218" t="s">
        <v>258</v>
      </c>
      <c r="D218" s="70" t="s">
        <v>234</v>
      </c>
    </row>
    <row r="219" spans="1:4">
      <c r="A219" s="70" t="s">
        <v>297</v>
      </c>
      <c r="B219" s="72" t="s">
        <v>447</v>
      </c>
      <c r="C219" t="s">
        <v>229</v>
      </c>
      <c r="D219" s="70" t="s">
        <v>234</v>
      </c>
    </row>
    <row r="220" spans="1:4">
      <c r="A220" s="70" t="s">
        <v>297</v>
      </c>
      <c r="B220" s="72" t="s">
        <v>448</v>
      </c>
      <c r="C220" t="s">
        <v>229</v>
      </c>
      <c r="D220" s="70" t="s">
        <v>231</v>
      </c>
    </row>
    <row r="221" spans="1:4">
      <c r="A221" s="70" t="s">
        <v>297</v>
      </c>
      <c r="B221" s="72" t="s">
        <v>449</v>
      </c>
      <c r="C221" t="s">
        <v>220</v>
      </c>
      <c r="D221" s="70" t="s">
        <v>221</v>
      </c>
    </row>
    <row r="222" spans="1:4">
      <c r="A222" s="70" t="s">
        <v>297</v>
      </c>
      <c r="B222" s="72" t="s">
        <v>450</v>
      </c>
      <c r="C222" t="s">
        <v>229</v>
      </c>
      <c r="D222" s="70" t="s">
        <v>231</v>
      </c>
    </row>
    <row r="223" spans="1:4">
      <c r="A223" s="70" t="s">
        <v>297</v>
      </c>
      <c r="B223" s="72" t="s">
        <v>451</v>
      </c>
      <c r="C223" t="s">
        <v>229</v>
      </c>
      <c r="D223" s="70" t="s">
        <v>238</v>
      </c>
    </row>
    <row r="224" spans="1:4">
      <c r="A224" s="70" t="s">
        <v>297</v>
      </c>
      <c r="B224" s="72" t="s">
        <v>452</v>
      </c>
      <c r="C224" t="s">
        <v>229</v>
      </c>
      <c r="D224" s="70" t="s">
        <v>221</v>
      </c>
    </row>
    <row r="225" spans="1:4">
      <c r="A225" s="70" t="s">
        <v>297</v>
      </c>
      <c r="B225" s="72" t="s">
        <v>453</v>
      </c>
      <c r="C225" t="s">
        <v>229</v>
      </c>
      <c r="D225" s="70" t="s">
        <v>238</v>
      </c>
    </row>
    <row r="226" spans="1:4">
      <c r="A226" s="70" t="s">
        <v>297</v>
      </c>
      <c r="B226" s="72" t="s">
        <v>454</v>
      </c>
      <c r="C226" t="s">
        <v>229</v>
      </c>
      <c r="D226" s="70" t="s">
        <v>238</v>
      </c>
    </row>
    <row r="227" spans="1:4">
      <c r="A227" s="70" t="s">
        <v>297</v>
      </c>
      <c r="B227" s="72" t="s">
        <v>455</v>
      </c>
      <c r="C227" t="s">
        <v>229</v>
      </c>
      <c r="D227" s="70" t="s">
        <v>238</v>
      </c>
    </row>
    <row r="228" spans="1:4">
      <c r="A228" s="70" t="s">
        <v>297</v>
      </c>
      <c r="B228" s="72" t="s">
        <v>456</v>
      </c>
      <c r="C228" t="s">
        <v>220</v>
      </c>
      <c r="D228" s="70" t="s">
        <v>231</v>
      </c>
    </row>
    <row r="229" spans="1:4">
      <c r="A229" s="70" t="s">
        <v>297</v>
      </c>
      <c r="B229" s="72" t="s">
        <v>457</v>
      </c>
      <c r="C229" t="s">
        <v>229</v>
      </c>
      <c r="D229" s="70" t="s">
        <v>234</v>
      </c>
    </row>
    <row r="230" spans="1:4">
      <c r="A230" s="70" t="s">
        <v>297</v>
      </c>
      <c r="B230" s="72" t="s">
        <v>458</v>
      </c>
      <c r="C230" t="s">
        <v>229</v>
      </c>
      <c r="D230" s="70" t="s">
        <v>234</v>
      </c>
    </row>
    <row r="231" spans="1:4">
      <c r="A231" s="70" t="s">
        <v>297</v>
      </c>
      <c r="B231" s="72" t="s">
        <v>459</v>
      </c>
      <c r="C231" t="s">
        <v>220</v>
      </c>
      <c r="D231" s="70" t="s">
        <v>221</v>
      </c>
    </row>
    <row r="232" spans="1:4">
      <c r="A232" s="70" t="s">
        <v>297</v>
      </c>
      <c r="B232" s="72" t="s">
        <v>460</v>
      </c>
      <c r="C232" t="s">
        <v>220</v>
      </c>
      <c r="D232" s="70" t="s">
        <v>221</v>
      </c>
    </row>
    <row r="233" spans="1:4">
      <c r="A233" s="70" t="s">
        <v>297</v>
      </c>
      <c r="B233" s="72" t="s">
        <v>461</v>
      </c>
      <c r="C233" t="s">
        <v>229</v>
      </c>
      <c r="D233" s="70" t="s">
        <v>221</v>
      </c>
    </row>
    <row r="234" spans="1:4">
      <c r="A234" s="70" t="s">
        <v>297</v>
      </c>
      <c r="B234" s="72" t="s">
        <v>462</v>
      </c>
      <c r="C234" t="s">
        <v>229</v>
      </c>
      <c r="D234" s="70" t="s">
        <v>234</v>
      </c>
    </row>
    <row r="235" spans="1:4">
      <c r="A235" s="70" t="s">
        <v>297</v>
      </c>
      <c r="B235" s="72" t="s">
        <v>463</v>
      </c>
      <c r="C235" t="s">
        <v>220</v>
      </c>
      <c r="D235" s="70" t="s">
        <v>221</v>
      </c>
    </row>
  </sheetData>
  <autoFilter ref="A1:D23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S337"/>
  <sheetViews>
    <sheetView zoomScale="80" zoomScaleNormal="80" workbookViewId="0">
      <selection activeCell="C5" sqref="C5:AX18"/>
    </sheetView>
  </sheetViews>
  <sheetFormatPr defaultColWidth="3.77734375" defaultRowHeight="13.9" customHeight="1"/>
  <cols>
    <col min="1" max="62" width="2.33203125" style="15" customWidth="1"/>
    <col min="63" max="256" width="3.77734375" style="15"/>
    <col min="257" max="257" width="4.44140625" style="15" customWidth="1"/>
    <col min="258" max="316" width="3.77734375" style="15"/>
    <col min="317" max="317" width="4.44140625" style="15" customWidth="1"/>
    <col min="318" max="512" width="3.77734375" style="15"/>
    <col min="513" max="513" width="4.44140625" style="15" customWidth="1"/>
    <col min="514" max="572" width="3.77734375" style="15"/>
    <col min="573" max="573" width="4.44140625" style="15" customWidth="1"/>
    <col min="574" max="768" width="3.77734375" style="15"/>
    <col min="769" max="769" width="4.44140625" style="15" customWidth="1"/>
    <col min="770" max="828" width="3.77734375" style="15"/>
    <col min="829" max="829" width="4.44140625" style="15" customWidth="1"/>
    <col min="830" max="1024" width="3.77734375" style="15"/>
    <col min="1025" max="1025" width="4.44140625" style="15" customWidth="1"/>
    <col min="1026" max="1084" width="3.77734375" style="15"/>
    <col min="1085" max="1085" width="4.44140625" style="15" customWidth="1"/>
    <col min="1086" max="1280" width="3.77734375" style="15"/>
    <col min="1281" max="1281" width="4.44140625" style="15" customWidth="1"/>
    <col min="1282" max="1340" width="3.77734375" style="15"/>
    <col min="1341" max="1341" width="4.44140625" style="15" customWidth="1"/>
    <col min="1342" max="1536" width="3.77734375" style="15"/>
    <col min="1537" max="1537" width="4.44140625" style="15" customWidth="1"/>
    <col min="1538" max="1596" width="3.77734375" style="15"/>
    <col min="1597" max="1597" width="4.44140625" style="15" customWidth="1"/>
    <col min="1598" max="1792" width="3.77734375" style="15"/>
    <col min="1793" max="1793" width="4.44140625" style="15" customWidth="1"/>
    <col min="1794" max="1852" width="3.77734375" style="15"/>
    <col min="1853" max="1853" width="4.44140625" style="15" customWidth="1"/>
    <col min="1854" max="2048" width="3.77734375" style="15"/>
    <col min="2049" max="2049" width="4.44140625" style="15" customWidth="1"/>
    <col min="2050" max="2108" width="3.77734375" style="15"/>
    <col min="2109" max="2109" width="4.44140625" style="15" customWidth="1"/>
    <col min="2110" max="2304" width="3.77734375" style="15"/>
    <col min="2305" max="2305" width="4.44140625" style="15" customWidth="1"/>
    <col min="2306" max="2364" width="3.77734375" style="15"/>
    <col min="2365" max="2365" width="4.44140625" style="15" customWidth="1"/>
    <col min="2366" max="2560" width="3.77734375" style="15"/>
    <col min="2561" max="2561" width="4.44140625" style="15" customWidth="1"/>
    <col min="2562" max="2620" width="3.77734375" style="15"/>
    <col min="2621" max="2621" width="4.44140625" style="15" customWidth="1"/>
    <col min="2622" max="2816" width="3.77734375" style="15"/>
    <col min="2817" max="2817" width="4.44140625" style="15" customWidth="1"/>
    <col min="2818" max="2876" width="3.77734375" style="15"/>
    <col min="2877" max="2877" width="4.44140625" style="15" customWidth="1"/>
    <col min="2878" max="3072" width="3.77734375" style="15"/>
    <col min="3073" max="3073" width="4.44140625" style="15" customWidth="1"/>
    <col min="3074" max="3132" width="3.77734375" style="15"/>
    <col min="3133" max="3133" width="4.44140625" style="15" customWidth="1"/>
    <col min="3134" max="3328" width="3.77734375" style="15"/>
    <col min="3329" max="3329" width="4.44140625" style="15" customWidth="1"/>
    <col min="3330" max="3388" width="3.77734375" style="15"/>
    <col min="3389" max="3389" width="4.44140625" style="15" customWidth="1"/>
    <col min="3390" max="3584" width="3.77734375" style="15"/>
    <col min="3585" max="3585" width="4.44140625" style="15" customWidth="1"/>
    <col min="3586" max="3644" width="3.77734375" style="15"/>
    <col min="3645" max="3645" width="4.44140625" style="15" customWidth="1"/>
    <col min="3646" max="3840" width="3.77734375" style="15"/>
    <col min="3841" max="3841" width="4.44140625" style="15" customWidth="1"/>
    <col min="3842" max="3900" width="3.77734375" style="15"/>
    <col min="3901" max="3901" width="4.44140625" style="15" customWidth="1"/>
    <col min="3902" max="4096" width="3.77734375" style="15"/>
    <col min="4097" max="4097" width="4.44140625" style="15" customWidth="1"/>
    <col min="4098" max="4156" width="3.77734375" style="15"/>
    <col min="4157" max="4157" width="4.44140625" style="15" customWidth="1"/>
    <col min="4158" max="4352" width="3.77734375" style="15"/>
    <col min="4353" max="4353" width="4.44140625" style="15" customWidth="1"/>
    <col min="4354" max="4412" width="3.77734375" style="15"/>
    <col min="4413" max="4413" width="4.44140625" style="15" customWidth="1"/>
    <col min="4414" max="4608" width="3.77734375" style="15"/>
    <col min="4609" max="4609" width="4.44140625" style="15" customWidth="1"/>
    <col min="4610" max="4668" width="3.77734375" style="15"/>
    <col min="4669" max="4669" width="4.44140625" style="15" customWidth="1"/>
    <col min="4670" max="4864" width="3.77734375" style="15"/>
    <col min="4865" max="4865" width="4.44140625" style="15" customWidth="1"/>
    <col min="4866" max="4924" width="3.77734375" style="15"/>
    <col min="4925" max="4925" width="4.44140625" style="15" customWidth="1"/>
    <col min="4926" max="5120" width="3.77734375" style="15"/>
    <col min="5121" max="5121" width="4.44140625" style="15" customWidth="1"/>
    <col min="5122" max="5180" width="3.77734375" style="15"/>
    <col min="5181" max="5181" width="4.44140625" style="15" customWidth="1"/>
    <col min="5182" max="5376" width="3.77734375" style="15"/>
    <col min="5377" max="5377" width="4.44140625" style="15" customWidth="1"/>
    <col min="5378" max="5436" width="3.77734375" style="15"/>
    <col min="5437" max="5437" width="4.44140625" style="15" customWidth="1"/>
    <col min="5438" max="5632" width="3.77734375" style="15"/>
    <col min="5633" max="5633" width="4.44140625" style="15" customWidth="1"/>
    <col min="5634" max="5692" width="3.77734375" style="15"/>
    <col min="5693" max="5693" width="4.44140625" style="15" customWidth="1"/>
    <col min="5694" max="5888" width="3.77734375" style="15"/>
    <col min="5889" max="5889" width="4.44140625" style="15" customWidth="1"/>
    <col min="5890" max="5948" width="3.77734375" style="15"/>
    <col min="5949" max="5949" width="4.44140625" style="15" customWidth="1"/>
    <col min="5950" max="6144" width="3.77734375" style="15"/>
    <col min="6145" max="6145" width="4.44140625" style="15" customWidth="1"/>
    <col min="6146" max="6204" width="3.77734375" style="15"/>
    <col min="6205" max="6205" width="4.44140625" style="15" customWidth="1"/>
    <col min="6206" max="6400" width="3.77734375" style="15"/>
    <col min="6401" max="6401" width="4.44140625" style="15" customWidth="1"/>
    <col min="6402" max="6460" width="3.77734375" style="15"/>
    <col min="6461" max="6461" width="4.44140625" style="15" customWidth="1"/>
    <col min="6462" max="6656" width="3.77734375" style="15"/>
    <col min="6657" max="6657" width="4.44140625" style="15" customWidth="1"/>
    <col min="6658" max="6716" width="3.77734375" style="15"/>
    <col min="6717" max="6717" width="4.44140625" style="15" customWidth="1"/>
    <col min="6718" max="6912" width="3.77734375" style="15"/>
    <col min="6913" max="6913" width="4.44140625" style="15" customWidth="1"/>
    <col min="6914" max="6972" width="3.77734375" style="15"/>
    <col min="6973" max="6973" width="4.44140625" style="15" customWidth="1"/>
    <col min="6974" max="7168" width="3.77734375" style="15"/>
    <col min="7169" max="7169" width="4.44140625" style="15" customWidth="1"/>
    <col min="7170" max="7228" width="3.77734375" style="15"/>
    <col min="7229" max="7229" width="4.44140625" style="15" customWidth="1"/>
    <col min="7230" max="7424" width="3.77734375" style="15"/>
    <col min="7425" max="7425" width="4.44140625" style="15" customWidth="1"/>
    <col min="7426" max="7484" width="3.77734375" style="15"/>
    <col min="7485" max="7485" width="4.44140625" style="15" customWidth="1"/>
    <col min="7486" max="7680" width="3.77734375" style="15"/>
    <col min="7681" max="7681" width="4.44140625" style="15" customWidth="1"/>
    <col min="7682" max="7740" width="3.77734375" style="15"/>
    <col min="7741" max="7741" width="4.44140625" style="15" customWidth="1"/>
    <col min="7742" max="7936" width="3.77734375" style="15"/>
    <col min="7937" max="7937" width="4.44140625" style="15" customWidth="1"/>
    <col min="7938" max="7996" width="3.77734375" style="15"/>
    <col min="7997" max="7997" width="4.44140625" style="15" customWidth="1"/>
    <col min="7998" max="8192" width="3.77734375" style="15"/>
    <col min="8193" max="8193" width="4.44140625" style="15" customWidth="1"/>
    <col min="8194" max="8252" width="3.77734375" style="15"/>
    <col min="8253" max="8253" width="4.44140625" style="15" customWidth="1"/>
    <col min="8254" max="8448" width="3.77734375" style="15"/>
    <col min="8449" max="8449" width="4.44140625" style="15" customWidth="1"/>
    <col min="8450" max="8508" width="3.77734375" style="15"/>
    <col min="8509" max="8509" width="4.44140625" style="15" customWidth="1"/>
    <col min="8510" max="8704" width="3.77734375" style="15"/>
    <col min="8705" max="8705" width="4.44140625" style="15" customWidth="1"/>
    <col min="8706" max="8764" width="3.77734375" style="15"/>
    <col min="8765" max="8765" width="4.44140625" style="15" customWidth="1"/>
    <col min="8766" max="8960" width="3.77734375" style="15"/>
    <col min="8961" max="8961" width="4.44140625" style="15" customWidth="1"/>
    <col min="8962" max="9020" width="3.77734375" style="15"/>
    <col min="9021" max="9021" width="4.44140625" style="15" customWidth="1"/>
    <col min="9022" max="9216" width="3.77734375" style="15"/>
    <col min="9217" max="9217" width="4.44140625" style="15" customWidth="1"/>
    <col min="9218" max="9276" width="3.77734375" style="15"/>
    <col min="9277" max="9277" width="4.44140625" style="15" customWidth="1"/>
    <col min="9278" max="9472" width="3.77734375" style="15"/>
    <col min="9473" max="9473" width="4.44140625" style="15" customWidth="1"/>
    <col min="9474" max="9532" width="3.77734375" style="15"/>
    <col min="9533" max="9533" width="4.44140625" style="15" customWidth="1"/>
    <col min="9534" max="9728" width="3.77734375" style="15"/>
    <col min="9729" max="9729" width="4.44140625" style="15" customWidth="1"/>
    <col min="9730" max="9788" width="3.77734375" style="15"/>
    <col min="9789" max="9789" width="4.44140625" style="15" customWidth="1"/>
    <col min="9790" max="9984" width="3.77734375" style="15"/>
    <col min="9985" max="9985" width="4.44140625" style="15" customWidth="1"/>
    <col min="9986" max="10044" width="3.77734375" style="15"/>
    <col min="10045" max="10045" width="4.44140625" style="15" customWidth="1"/>
    <col min="10046" max="10240" width="3.77734375" style="15"/>
    <col min="10241" max="10241" width="4.44140625" style="15" customWidth="1"/>
    <col min="10242" max="10300" width="3.77734375" style="15"/>
    <col min="10301" max="10301" width="4.44140625" style="15" customWidth="1"/>
    <col min="10302" max="10496" width="3.77734375" style="15"/>
    <col min="10497" max="10497" width="4.44140625" style="15" customWidth="1"/>
    <col min="10498" max="10556" width="3.77734375" style="15"/>
    <col min="10557" max="10557" width="4.44140625" style="15" customWidth="1"/>
    <col min="10558" max="10752" width="3.77734375" style="15"/>
    <col min="10753" max="10753" width="4.44140625" style="15" customWidth="1"/>
    <col min="10754" max="10812" width="3.77734375" style="15"/>
    <col min="10813" max="10813" width="4.44140625" style="15" customWidth="1"/>
    <col min="10814" max="11008" width="3.77734375" style="15"/>
    <col min="11009" max="11009" width="4.44140625" style="15" customWidth="1"/>
    <col min="11010" max="11068" width="3.77734375" style="15"/>
    <col min="11069" max="11069" width="4.44140625" style="15" customWidth="1"/>
    <col min="11070" max="11264" width="3.77734375" style="15"/>
    <col min="11265" max="11265" width="4.44140625" style="15" customWidth="1"/>
    <col min="11266" max="11324" width="3.77734375" style="15"/>
    <col min="11325" max="11325" width="4.44140625" style="15" customWidth="1"/>
    <col min="11326" max="11520" width="3.77734375" style="15"/>
    <col min="11521" max="11521" width="4.44140625" style="15" customWidth="1"/>
    <col min="11522" max="11580" width="3.77734375" style="15"/>
    <col min="11581" max="11581" width="4.44140625" style="15" customWidth="1"/>
    <col min="11582" max="11776" width="3.77734375" style="15"/>
    <col min="11777" max="11777" width="4.44140625" style="15" customWidth="1"/>
    <col min="11778" max="11836" width="3.77734375" style="15"/>
    <col min="11837" max="11837" width="4.44140625" style="15" customWidth="1"/>
    <col min="11838" max="12032" width="3.77734375" style="15"/>
    <col min="12033" max="12033" width="4.44140625" style="15" customWidth="1"/>
    <col min="12034" max="12092" width="3.77734375" style="15"/>
    <col min="12093" max="12093" width="4.44140625" style="15" customWidth="1"/>
    <col min="12094" max="12288" width="3.77734375" style="15"/>
    <col min="12289" max="12289" width="4.44140625" style="15" customWidth="1"/>
    <col min="12290" max="12348" width="3.77734375" style="15"/>
    <col min="12349" max="12349" width="4.44140625" style="15" customWidth="1"/>
    <col min="12350" max="12544" width="3.77734375" style="15"/>
    <col min="12545" max="12545" width="4.44140625" style="15" customWidth="1"/>
    <col min="12546" max="12604" width="3.77734375" style="15"/>
    <col min="12605" max="12605" width="4.44140625" style="15" customWidth="1"/>
    <col min="12606" max="12800" width="3.77734375" style="15"/>
    <col min="12801" max="12801" width="4.44140625" style="15" customWidth="1"/>
    <col min="12802" max="12860" width="3.77734375" style="15"/>
    <col min="12861" max="12861" width="4.44140625" style="15" customWidth="1"/>
    <col min="12862" max="13056" width="3.77734375" style="15"/>
    <col min="13057" max="13057" width="4.44140625" style="15" customWidth="1"/>
    <col min="13058" max="13116" width="3.77734375" style="15"/>
    <col min="13117" max="13117" width="4.44140625" style="15" customWidth="1"/>
    <col min="13118" max="13312" width="3.77734375" style="15"/>
    <col min="13313" max="13313" width="4.44140625" style="15" customWidth="1"/>
    <col min="13314" max="13372" width="3.77734375" style="15"/>
    <col min="13373" max="13373" width="4.44140625" style="15" customWidth="1"/>
    <col min="13374" max="13568" width="3.77734375" style="15"/>
    <col min="13569" max="13569" width="4.44140625" style="15" customWidth="1"/>
    <col min="13570" max="13628" width="3.77734375" style="15"/>
    <col min="13629" max="13629" width="4.44140625" style="15" customWidth="1"/>
    <col min="13630" max="13824" width="3.77734375" style="15"/>
    <col min="13825" max="13825" width="4.44140625" style="15" customWidth="1"/>
    <col min="13826" max="13884" width="3.77734375" style="15"/>
    <col min="13885" max="13885" width="4.44140625" style="15" customWidth="1"/>
    <col min="13886" max="14080" width="3.77734375" style="15"/>
    <col min="14081" max="14081" width="4.44140625" style="15" customWidth="1"/>
    <col min="14082" max="14140" width="3.77734375" style="15"/>
    <col min="14141" max="14141" width="4.44140625" style="15" customWidth="1"/>
    <col min="14142" max="14336" width="3.77734375" style="15"/>
    <col min="14337" max="14337" width="4.44140625" style="15" customWidth="1"/>
    <col min="14338" max="14396" width="3.77734375" style="15"/>
    <col min="14397" max="14397" width="4.44140625" style="15" customWidth="1"/>
    <col min="14398" max="14592" width="3.77734375" style="15"/>
    <col min="14593" max="14593" width="4.44140625" style="15" customWidth="1"/>
    <col min="14594" max="14652" width="3.77734375" style="15"/>
    <col min="14653" max="14653" width="4.44140625" style="15" customWidth="1"/>
    <col min="14654" max="14848" width="3.77734375" style="15"/>
    <col min="14849" max="14849" width="4.44140625" style="15" customWidth="1"/>
    <col min="14850" max="14908" width="3.77734375" style="15"/>
    <col min="14909" max="14909" width="4.44140625" style="15" customWidth="1"/>
    <col min="14910" max="15104" width="3.77734375" style="15"/>
    <col min="15105" max="15105" width="4.44140625" style="15" customWidth="1"/>
    <col min="15106" max="15164" width="3.77734375" style="15"/>
    <col min="15165" max="15165" width="4.44140625" style="15" customWidth="1"/>
    <col min="15166" max="15360" width="3.77734375" style="15"/>
    <col min="15361" max="15361" width="4.44140625" style="15" customWidth="1"/>
    <col min="15362" max="15420" width="3.77734375" style="15"/>
    <col min="15421" max="15421" width="4.44140625" style="15" customWidth="1"/>
    <col min="15422" max="15616" width="3.77734375" style="15"/>
    <col min="15617" max="15617" width="4.44140625" style="15" customWidth="1"/>
    <col min="15618" max="15676" width="3.77734375" style="15"/>
    <col min="15677" max="15677" width="4.44140625" style="15" customWidth="1"/>
    <col min="15678" max="15872" width="3.77734375" style="15"/>
    <col min="15873" max="15873" width="4.44140625" style="15" customWidth="1"/>
    <col min="15874" max="15932" width="3.77734375" style="15"/>
    <col min="15933" max="15933" width="4.44140625" style="15" customWidth="1"/>
    <col min="15934" max="16128" width="3.77734375" style="15"/>
    <col min="16129" max="16129" width="4.44140625" style="15" customWidth="1"/>
    <col min="16130" max="16188" width="3.77734375" style="15"/>
    <col min="16189" max="16189" width="4.44140625" style="15" customWidth="1"/>
    <col min="16190" max="16384" width="3.77734375" style="15"/>
  </cols>
  <sheetData>
    <row r="1" spans="1:52" ht="13.9" customHeight="1">
      <c r="A1" s="323" t="s">
        <v>734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</row>
    <row r="2" spans="1:52" ht="13.9" customHeight="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</row>
    <row r="3" spans="1:52" ht="13.9" customHeight="1">
      <c r="A3" s="14"/>
      <c r="B3" s="14"/>
      <c r="C3" s="16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52" ht="13.9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52" ht="13.9" customHeight="1">
      <c r="A5" s="14"/>
      <c r="B5" s="14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  <c r="R5" s="712"/>
      <c r="S5" s="712"/>
      <c r="T5" s="712"/>
      <c r="U5" s="712"/>
      <c r="V5" s="712"/>
      <c r="W5" s="712"/>
      <c r="X5" s="712"/>
      <c r="Y5" s="712"/>
      <c r="Z5" s="712"/>
      <c r="AA5" s="712"/>
      <c r="AB5" s="712"/>
      <c r="AC5" s="712"/>
      <c r="AD5" s="712"/>
      <c r="AE5" s="712"/>
      <c r="AF5" s="712"/>
      <c r="AG5" s="712"/>
      <c r="AH5" s="712"/>
      <c r="AI5" s="712"/>
      <c r="AJ5" s="712"/>
      <c r="AK5" s="712"/>
      <c r="AL5" s="712"/>
      <c r="AM5" s="712"/>
      <c r="AN5" s="712"/>
      <c r="AO5" s="712"/>
      <c r="AP5" s="712"/>
      <c r="AQ5" s="712"/>
      <c r="AR5" s="712"/>
      <c r="AS5" s="712"/>
      <c r="AT5" s="712"/>
      <c r="AU5" s="712"/>
      <c r="AV5" s="712"/>
      <c r="AW5" s="712"/>
      <c r="AX5" s="712"/>
      <c r="AY5" s="14"/>
      <c r="AZ5" s="14"/>
    </row>
    <row r="6" spans="1:52" ht="13.9" customHeight="1">
      <c r="A6" s="14"/>
      <c r="B6" s="14"/>
      <c r="C6" s="712"/>
      <c r="D6" s="712"/>
      <c r="E6" s="712"/>
      <c r="F6" s="712"/>
      <c r="G6" s="712"/>
      <c r="H6" s="712"/>
      <c r="I6" s="712"/>
      <c r="J6" s="712"/>
      <c r="K6" s="712"/>
      <c r="L6" s="712"/>
      <c r="M6" s="712"/>
      <c r="N6" s="712"/>
      <c r="O6" s="712"/>
      <c r="P6" s="712"/>
      <c r="Q6" s="712"/>
      <c r="R6" s="712"/>
      <c r="S6" s="712"/>
      <c r="T6" s="7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712"/>
      <c r="AH6" s="712"/>
      <c r="AI6" s="712"/>
      <c r="AJ6" s="712"/>
      <c r="AK6" s="712"/>
      <c r="AL6" s="712"/>
      <c r="AM6" s="712"/>
      <c r="AN6" s="712"/>
      <c r="AO6" s="712"/>
      <c r="AP6" s="712"/>
      <c r="AQ6" s="712"/>
      <c r="AR6" s="712"/>
      <c r="AS6" s="712"/>
      <c r="AT6" s="712"/>
      <c r="AU6" s="712"/>
      <c r="AV6" s="712"/>
      <c r="AW6" s="712"/>
      <c r="AX6" s="712"/>
      <c r="AY6" s="14"/>
      <c r="AZ6" s="14"/>
    </row>
    <row r="7" spans="1:52" ht="13.9" customHeight="1">
      <c r="A7" s="14"/>
      <c r="B7" s="14"/>
      <c r="C7" s="712"/>
      <c r="D7" s="712"/>
      <c r="E7" s="712"/>
      <c r="F7" s="712"/>
      <c r="G7" s="712"/>
      <c r="H7" s="712"/>
      <c r="I7" s="712"/>
      <c r="J7" s="712"/>
      <c r="K7" s="712"/>
      <c r="L7" s="712"/>
      <c r="M7" s="712"/>
      <c r="N7" s="712"/>
      <c r="O7" s="712"/>
      <c r="P7" s="712"/>
      <c r="Q7" s="712"/>
      <c r="R7" s="712"/>
      <c r="S7" s="712"/>
      <c r="T7" s="712"/>
      <c r="U7" s="712"/>
      <c r="V7" s="712"/>
      <c r="W7" s="712"/>
      <c r="X7" s="712"/>
      <c r="Y7" s="712"/>
      <c r="Z7" s="712"/>
      <c r="AA7" s="712"/>
      <c r="AB7" s="712"/>
      <c r="AC7" s="712"/>
      <c r="AD7" s="712"/>
      <c r="AE7" s="712"/>
      <c r="AF7" s="712"/>
      <c r="AG7" s="712"/>
      <c r="AH7" s="712"/>
      <c r="AI7" s="712"/>
      <c r="AJ7" s="712"/>
      <c r="AK7" s="712"/>
      <c r="AL7" s="712"/>
      <c r="AM7" s="712"/>
      <c r="AN7" s="712"/>
      <c r="AO7" s="712"/>
      <c r="AP7" s="712"/>
      <c r="AQ7" s="712"/>
      <c r="AR7" s="712"/>
      <c r="AS7" s="712"/>
      <c r="AT7" s="712"/>
      <c r="AU7" s="712"/>
      <c r="AV7" s="712"/>
      <c r="AW7" s="712"/>
      <c r="AX7" s="712"/>
      <c r="AY7" s="14"/>
      <c r="AZ7" s="14"/>
    </row>
    <row r="8" spans="1:52" ht="13.9" customHeight="1">
      <c r="A8" s="14"/>
      <c r="B8" s="14"/>
      <c r="C8" s="712"/>
      <c r="D8" s="712"/>
      <c r="E8" s="712"/>
      <c r="F8" s="712"/>
      <c r="G8" s="712"/>
      <c r="H8" s="712"/>
      <c r="I8" s="712"/>
      <c r="J8" s="712"/>
      <c r="K8" s="712"/>
      <c r="L8" s="712"/>
      <c r="M8" s="712"/>
      <c r="N8" s="712"/>
      <c r="O8" s="712"/>
      <c r="P8" s="712"/>
      <c r="Q8" s="712"/>
      <c r="R8" s="712"/>
      <c r="S8" s="712"/>
      <c r="T8" s="712"/>
      <c r="U8" s="712"/>
      <c r="V8" s="712"/>
      <c r="W8" s="712"/>
      <c r="X8" s="712"/>
      <c r="Y8" s="712"/>
      <c r="Z8" s="712"/>
      <c r="AA8" s="712"/>
      <c r="AB8" s="712"/>
      <c r="AC8" s="712"/>
      <c r="AD8" s="712"/>
      <c r="AE8" s="712"/>
      <c r="AF8" s="712"/>
      <c r="AG8" s="712"/>
      <c r="AH8" s="712"/>
      <c r="AI8" s="712"/>
      <c r="AJ8" s="712"/>
      <c r="AK8" s="712"/>
      <c r="AL8" s="712"/>
      <c r="AM8" s="712"/>
      <c r="AN8" s="712"/>
      <c r="AO8" s="712"/>
      <c r="AP8" s="712"/>
      <c r="AQ8" s="712"/>
      <c r="AR8" s="712"/>
      <c r="AS8" s="712"/>
      <c r="AT8" s="712"/>
      <c r="AU8" s="712"/>
      <c r="AV8" s="712"/>
      <c r="AW8" s="712"/>
      <c r="AX8" s="712"/>
      <c r="AY8" s="14"/>
      <c r="AZ8" s="14"/>
    </row>
    <row r="9" spans="1:52" ht="13.9" customHeight="1">
      <c r="A9" s="14"/>
      <c r="B9" s="14"/>
      <c r="C9" s="712"/>
      <c r="D9" s="712"/>
      <c r="E9" s="712"/>
      <c r="F9" s="712"/>
      <c r="G9" s="712"/>
      <c r="H9" s="712"/>
      <c r="I9" s="712"/>
      <c r="J9" s="712"/>
      <c r="K9" s="712"/>
      <c r="L9" s="712"/>
      <c r="M9" s="712"/>
      <c r="N9" s="712"/>
      <c r="O9" s="712"/>
      <c r="P9" s="712"/>
      <c r="Q9" s="712"/>
      <c r="R9" s="712"/>
      <c r="S9" s="712"/>
      <c r="T9" s="712"/>
      <c r="U9" s="712"/>
      <c r="V9" s="712"/>
      <c r="W9" s="712"/>
      <c r="X9" s="712"/>
      <c r="Y9" s="712"/>
      <c r="Z9" s="712"/>
      <c r="AA9" s="712"/>
      <c r="AB9" s="712"/>
      <c r="AC9" s="712"/>
      <c r="AD9" s="712"/>
      <c r="AE9" s="712"/>
      <c r="AF9" s="712"/>
      <c r="AG9" s="712"/>
      <c r="AH9" s="712"/>
      <c r="AI9" s="712"/>
      <c r="AJ9" s="712"/>
      <c r="AK9" s="712"/>
      <c r="AL9" s="712"/>
      <c r="AM9" s="712"/>
      <c r="AN9" s="712"/>
      <c r="AO9" s="712"/>
      <c r="AP9" s="712"/>
      <c r="AQ9" s="712"/>
      <c r="AR9" s="712"/>
      <c r="AS9" s="712"/>
      <c r="AT9" s="712"/>
      <c r="AU9" s="712"/>
      <c r="AV9" s="712"/>
      <c r="AW9" s="712"/>
      <c r="AX9" s="712"/>
      <c r="AY9" s="14"/>
      <c r="AZ9" s="14"/>
    </row>
    <row r="10" spans="1:52" ht="13.9" customHeight="1">
      <c r="A10" s="14"/>
      <c r="B10" s="14"/>
      <c r="C10" s="712"/>
      <c r="D10" s="712"/>
      <c r="E10" s="712"/>
      <c r="F10" s="712"/>
      <c r="G10" s="712"/>
      <c r="H10" s="712"/>
      <c r="I10" s="712"/>
      <c r="J10" s="712"/>
      <c r="K10" s="712"/>
      <c r="L10" s="712"/>
      <c r="M10" s="712"/>
      <c r="N10" s="712"/>
      <c r="O10" s="712"/>
      <c r="P10" s="712"/>
      <c r="Q10" s="712"/>
      <c r="R10" s="712"/>
      <c r="S10" s="712"/>
      <c r="T10" s="712"/>
      <c r="U10" s="712"/>
      <c r="V10" s="712"/>
      <c r="W10" s="712"/>
      <c r="X10" s="712"/>
      <c r="Y10" s="712"/>
      <c r="Z10" s="712"/>
      <c r="AA10" s="712"/>
      <c r="AB10" s="712"/>
      <c r="AC10" s="712"/>
      <c r="AD10" s="712"/>
      <c r="AE10" s="712"/>
      <c r="AF10" s="712"/>
      <c r="AG10" s="712"/>
      <c r="AH10" s="712"/>
      <c r="AI10" s="712"/>
      <c r="AJ10" s="712"/>
      <c r="AK10" s="712"/>
      <c r="AL10" s="712"/>
      <c r="AM10" s="712"/>
      <c r="AN10" s="712"/>
      <c r="AO10" s="712"/>
      <c r="AP10" s="712"/>
      <c r="AQ10" s="712"/>
      <c r="AR10" s="712"/>
      <c r="AS10" s="712"/>
      <c r="AT10" s="712"/>
      <c r="AU10" s="712"/>
      <c r="AV10" s="712"/>
      <c r="AW10" s="712"/>
      <c r="AX10" s="712"/>
      <c r="AY10" s="14"/>
      <c r="AZ10" s="14"/>
    </row>
    <row r="11" spans="1:52" ht="13.9" customHeight="1">
      <c r="A11" s="14"/>
      <c r="B11" s="14"/>
      <c r="C11" s="712"/>
      <c r="D11" s="712"/>
      <c r="E11" s="712"/>
      <c r="F11" s="712"/>
      <c r="G11" s="712"/>
      <c r="H11" s="712"/>
      <c r="I11" s="712"/>
      <c r="J11" s="712"/>
      <c r="K11" s="712"/>
      <c r="L11" s="712"/>
      <c r="M11" s="712"/>
      <c r="N11" s="712"/>
      <c r="O11" s="712"/>
      <c r="P11" s="712"/>
      <c r="Q11" s="712"/>
      <c r="R11" s="712"/>
      <c r="S11" s="712"/>
      <c r="T11" s="7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712"/>
      <c r="AM11" s="712"/>
      <c r="AN11" s="712"/>
      <c r="AO11" s="712"/>
      <c r="AP11" s="712"/>
      <c r="AQ11" s="712"/>
      <c r="AR11" s="712"/>
      <c r="AS11" s="712"/>
      <c r="AT11" s="712"/>
      <c r="AU11" s="712"/>
      <c r="AV11" s="712"/>
      <c r="AW11" s="712"/>
      <c r="AX11" s="712"/>
      <c r="AY11" s="14"/>
      <c r="AZ11" s="14"/>
    </row>
    <row r="12" spans="1:52" ht="13.9" customHeight="1">
      <c r="A12" s="14"/>
      <c r="B12" s="14"/>
      <c r="C12" s="712"/>
      <c r="D12" s="712"/>
      <c r="E12" s="712"/>
      <c r="F12" s="712"/>
      <c r="G12" s="712"/>
      <c r="H12" s="712"/>
      <c r="I12" s="712"/>
      <c r="J12" s="712"/>
      <c r="K12" s="712"/>
      <c r="L12" s="712"/>
      <c r="M12" s="712"/>
      <c r="N12" s="712"/>
      <c r="O12" s="712"/>
      <c r="P12" s="712"/>
      <c r="Q12" s="712"/>
      <c r="R12" s="712"/>
      <c r="S12" s="712"/>
      <c r="T12" s="712"/>
      <c r="U12" s="712"/>
      <c r="V12" s="712"/>
      <c r="W12" s="712"/>
      <c r="X12" s="712"/>
      <c r="Y12" s="712"/>
      <c r="Z12" s="712"/>
      <c r="AA12" s="712"/>
      <c r="AB12" s="712"/>
      <c r="AC12" s="712"/>
      <c r="AD12" s="712"/>
      <c r="AE12" s="712"/>
      <c r="AF12" s="712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  <c r="AT12" s="712"/>
      <c r="AU12" s="712"/>
      <c r="AV12" s="712"/>
      <c r="AW12" s="712"/>
      <c r="AX12" s="712"/>
      <c r="AY12" s="14"/>
      <c r="AZ12" s="14"/>
    </row>
    <row r="13" spans="1:52" ht="13.9" customHeight="1">
      <c r="A13" s="14"/>
      <c r="B13" s="14"/>
      <c r="C13" s="712"/>
      <c r="D13" s="712"/>
      <c r="E13" s="712"/>
      <c r="F13" s="712"/>
      <c r="G13" s="712"/>
      <c r="H13" s="712"/>
      <c r="I13" s="712"/>
      <c r="J13" s="712"/>
      <c r="K13" s="712"/>
      <c r="L13" s="712"/>
      <c r="M13" s="712"/>
      <c r="N13" s="712"/>
      <c r="O13" s="712"/>
      <c r="P13" s="712"/>
      <c r="Q13" s="712"/>
      <c r="R13" s="712"/>
      <c r="S13" s="712"/>
      <c r="T13" s="712"/>
      <c r="U13" s="712"/>
      <c r="V13" s="712"/>
      <c r="W13" s="712"/>
      <c r="X13" s="712"/>
      <c r="Y13" s="712"/>
      <c r="Z13" s="712"/>
      <c r="AA13" s="712"/>
      <c r="AB13" s="712"/>
      <c r="AC13" s="712"/>
      <c r="AD13" s="712"/>
      <c r="AE13" s="712"/>
      <c r="AF13" s="712"/>
      <c r="AG13" s="712"/>
      <c r="AH13" s="712"/>
      <c r="AI13" s="712"/>
      <c r="AJ13" s="712"/>
      <c r="AK13" s="712"/>
      <c r="AL13" s="712"/>
      <c r="AM13" s="712"/>
      <c r="AN13" s="712"/>
      <c r="AO13" s="712"/>
      <c r="AP13" s="712"/>
      <c r="AQ13" s="712"/>
      <c r="AR13" s="712"/>
      <c r="AS13" s="712"/>
      <c r="AT13" s="712"/>
      <c r="AU13" s="712"/>
      <c r="AV13" s="712"/>
      <c r="AW13" s="712"/>
      <c r="AX13" s="712"/>
      <c r="AY13" s="14"/>
      <c r="AZ13" s="14"/>
    </row>
    <row r="14" spans="1:52" ht="13.9" customHeight="1">
      <c r="A14" s="14"/>
      <c r="B14" s="14"/>
      <c r="C14" s="712"/>
      <c r="D14" s="712"/>
      <c r="E14" s="712"/>
      <c r="F14" s="712"/>
      <c r="G14" s="712"/>
      <c r="H14" s="712"/>
      <c r="I14" s="712"/>
      <c r="J14" s="712"/>
      <c r="K14" s="712"/>
      <c r="L14" s="712"/>
      <c r="M14" s="712"/>
      <c r="N14" s="712"/>
      <c r="O14" s="712"/>
      <c r="P14" s="712"/>
      <c r="Q14" s="712"/>
      <c r="R14" s="712"/>
      <c r="S14" s="712"/>
      <c r="T14" s="712"/>
      <c r="U14" s="712"/>
      <c r="V14" s="712"/>
      <c r="W14" s="712"/>
      <c r="X14" s="712"/>
      <c r="Y14" s="712"/>
      <c r="Z14" s="712"/>
      <c r="AA14" s="712"/>
      <c r="AB14" s="712"/>
      <c r="AC14" s="712"/>
      <c r="AD14" s="712"/>
      <c r="AE14" s="712"/>
      <c r="AF14" s="712"/>
      <c r="AG14" s="712"/>
      <c r="AH14" s="712"/>
      <c r="AI14" s="712"/>
      <c r="AJ14" s="712"/>
      <c r="AK14" s="712"/>
      <c r="AL14" s="712"/>
      <c r="AM14" s="712"/>
      <c r="AN14" s="712"/>
      <c r="AO14" s="712"/>
      <c r="AP14" s="712"/>
      <c r="AQ14" s="712"/>
      <c r="AR14" s="712"/>
      <c r="AS14" s="712"/>
      <c r="AT14" s="712"/>
      <c r="AU14" s="712"/>
      <c r="AV14" s="712"/>
      <c r="AW14" s="712"/>
      <c r="AX14" s="712"/>
      <c r="AY14" s="14"/>
      <c r="AZ14" s="14"/>
    </row>
    <row r="15" spans="1:52" ht="13.9" customHeight="1">
      <c r="A15" s="14"/>
      <c r="B15" s="14"/>
      <c r="C15" s="712"/>
      <c r="D15" s="712"/>
      <c r="E15" s="712"/>
      <c r="F15" s="712"/>
      <c r="G15" s="712"/>
      <c r="H15" s="712"/>
      <c r="I15" s="712"/>
      <c r="J15" s="712"/>
      <c r="K15" s="712"/>
      <c r="L15" s="712"/>
      <c r="M15" s="712"/>
      <c r="N15" s="712"/>
      <c r="O15" s="712"/>
      <c r="P15" s="712"/>
      <c r="Q15" s="712"/>
      <c r="R15" s="712"/>
      <c r="S15" s="712"/>
      <c r="T15" s="712"/>
      <c r="U15" s="712"/>
      <c r="V15" s="712"/>
      <c r="W15" s="712"/>
      <c r="X15" s="712"/>
      <c r="Y15" s="712"/>
      <c r="Z15" s="712"/>
      <c r="AA15" s="712"/>
      <c r="AB15" s="712"/>
      <c r="AC15" s="712"/>
      <c r="AD15" s="712"/>
      <c r="AE15" s="712"/>
      <c r="AF15" s="712"/>
      <c r="AG15" s="712"/>
      <c r="AH15" s="712"/>
      <c r="AI15" s="712"/>
      <c r="AJ15" s="712"/>
      <c r="AK15" s="712"/>
      <c r="AL15" s="712"/>
      <c r="AM15" s="712"/>
      <c r="AN15" s="712"/>
      <c r="AO15" s="712"/>
      <c r="AP15" s="712"/>
      <c r="AQ15" s="712"/>
      <c r="AR15" s="712"/>
      <c r="AS15" s="712"/>
      <c r="AT15" s="712"/>
      <c r="AU15" s="712"/>
      <c r="AV15" s="712"/>
      <c r="AW15" s="712"/>
      <c r="AX15" s="712"/>
      <c r="AY15" s="14"/>
      <c r="AZ15" s="14"/>
    </row>
    <row r="16" spans="1:52" ht="13.9" customHeight="1">
      <c r="A16" s="14"/>
      <c r="B16" s="14"/>
      <c r="C16" s="712"/>
      <c r="D16" s="712"/>
      <c r="E16" s="712"/>
      <c r="F16" s="712"/>
      <c r="G16" s="712"/>
      <c r="H16" s="712"/>
      <c r="I16" s="712"/>
      <c r="J16" s="712"/>
      <c r="K16" s="712"/>
      <c r="L16" s="712"/>
      <c r="M16" s="712"/>
      <c r="N16" s="712"/>
      <c r="O16" s="712"/>
      <c r="P16" s="712"/>
      <c r="Q16" s="712"/>
      <c r="R16" s="712"/>
      <c r="S16" s="712"/>
      <c r="T16" s="712"/>
      <c r="U16" s="712"/>
      <c r="V16" s="712"/>
      <c r="W16" s="712"/>
      <c r="X16" s="712"/>
      <c r="Y16" s="712"/>
      <c r="Z16" s="712"/>
      <c r="AA16" s="712"/>
      <c r="AB16" s="712"/>
      <c r="AC16" s="712"/>
      <c r="AD16" s="712"/>
      <c r="AE16" s="712"/>
      <c r="AF16" s="712"/>
      <c r="AG16" s="712"/>
      <c r="AH16" s="712"/>
      <c r="AI16" s="712"/>
      <c r="AJ16" s="712"/>
      <c r="AK16" s="712"/>
      <c r="AL16" s="712"/>
      <c r="AM16" s="712"/>
      <c r="AN16" s="712"/>
      <c r="AO16" s="712"/>
      <c r="AP16" s="712"/>
      <c r="AQ16" s="712"/>
      <c r="AR16" s="712"/>
      <c r="AS16" s="712"/>
      <c r="AT16" s="712"/>
      <c r="AU16" s="712"/>
      <c r="AV16" s="712"/>
      <c r="AW16" s="712"/>
      <c r="AX16" s="712"/>
      <c r="AY16" s="14"/>
      <c r="AZ16" s="14"/>
    </row>
    <row r="17" spans="1:149" ht="13.9" customHeight="1">
      <c r="A17" s="14"/>
      <c r="B17" s="14"/>
      <c r="C17" s="712"/>
      <c r="D17" s="712"/>
      <c r="E17" s="712"/>
      <c r="F17" s="712"/>
      <c r="G17" s="712"/>
      <c r="H17" s="712"/>
      <c r="I17" s="712"/>
      <c r="J17" s="712"/>
      <c r="K17" s="712"/>
      <c r="L17" s="712"/>
      <c r="M17" s="712"/>
      <c r="N17" s="712"/>
      <c r="O17" s="712"/>
      <c r="P17" s="712"/>
      <c r="Q17" s="712"/>
      <c r="R17" s="712"/>
      <c r="S17" s="712"/>
      <c r="T17" s="712"/>
      <c r="U17" s="712"/>
      <c r="V17" s="712"/>
      <c r="W17" s="712"/>
      <c r="X17" s="712"/>
      <c r="Y17" s="712"/>
      <c r="Z17" s="712"/>
      <c r="AA17" s="712"/>
      <c r="AB17" s="712"/>
      <c r="AC17" s="712"/>
      <c r="AD17" s="712"/>
      <c r="AE17" s="712"/>
      <c r="AF17" s="712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  <c r="AT17" s="712"/>
      <c r="AU17" s="712"/>
      <c r="AV17" s="712"/>
      <c r="AW17" s="712"/>
      <c r="AX17" s="712"/>
      <c r="AY17" s="14"/>
      <c r="AZ17" s="14"/>
    </row>
    <row r="18" spans="1:149" ht="13.9" customHeight="1">
      <c r="A18" s="14"/>
      <c r="B18" s="14"/>
      <c r="C18" s="712"/>
      <c r="D18" s="712"/>
      <c r="E18" s="712"/>
      <c r="F18" s="712"/>
      <c r="G18" s="712"/>
      <c r="H18" s="712"/>
      <c r="I18" s="712"/>
      <c r="J18" s="712"/>
      <c r="K18" s="712"/>
      <c r="L18" s="712"/>
      <c r="M18" s="712"/>
      <c r="N18" s="712"/>
      <c r="O18" s="712"/>
      <c r="P18" s="712"/>
      <c r="Q18" s="712"/>
      <c r="R18" s="712"/>
      <c r="S18" s="712"/>
      <c r="T18" s="712"/>
      <c r="U18" s="712"/>
      <c r="V18" s="712"/>
      <c r="W18" s="712"/>
      <c r="X18" s="712"/>
      <c r="Y18" s="712"/>
      <c r="Z18" s="712"/>
      <c r="AA18" s="712"/>
      <c r="AB18" s="712"/>
      <c r="AC18" s="712"/>
      <c r="AD18" s="712"/>
      <c r="AE18" s="712"/>
      <c r="AF18" s="712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  <c r="AT18" s="712"/>
      <c r="AU18" s="712"/>
      <c r="AV18" s="712"/>
      <c r="AW18" s="712"/>
      <c r="AX18" s="712"/>
      <c r="AY18" s="14"/>
      <c r="AZ18" s="14"/>
    </row>
    <row r="19" spans="1:149" ht="13.9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</row>
    <row r="20" spans="1:149" ht="13.9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</row>
    <row r="21" spans="1:149" s="17" customFormat="1" ht="13.9" customHeight="1">
      <c r="A21" s="14"/>
      <c r="B21" s="16" t="s">
        <v>199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149" ht="13.9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</row>
    <row r="23" spans="1:149" s="19" customFormat="1" ht="13.9" customHeight="1">
      <c r="A23" s="18"/>
      <c r="B23" s="18"/>
      <c r="C23" s="18"/>
      <c r="D23" s="18"/>
      <c r="E23" s="20"/>
      <c r="F23" s="694"/>
      <c r="G23" s="694"/>
      <c r="H23" s="694"/>
      <c r="I23" s="694"/>
      <c r="J23" s="694"/>
      <c r="K23" s="694"/>
      <c r="L23" s="694"/>
      <c r="M23" s="694"/>
      <c r="N23" s="694"/>
      <c r="O23" s="694"/>
      <c r="P23" s="694"/>
      <c r="Q23" s="694"/>
      <c r="R23" s="694"/>
      <c r="S23" s="694"/>
      <c r="T23" s="694"/>
      <c r="U23" s="694"/>
      <c r="V23" s="694"/>
      <c r="W23" s="694"/>
      <c r="X23" s="694"/>
      <c r="Y23" s="694"/>
      <c r="Z23" s="694"/>
      <c r="AA23" s="694"/>
      <c r="AB23" s="694"/>
      <c r="AC23" s="694"/>
      <c r="AD23" s="694"/>
      <c r="AE23" s="694"/>
      <c r="AF23" s="69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149" ht="13.9" customHeight="1">
      <c r="A24" s="14"/>
      <c r="B24" s="14" t="s">
        <v>153</v>
      </c>
      <c r="C24" s="14"/>
      <c r="D24" s="14"/>
      <c r="E24" s="20"/>
      <c r="F24" s="694"/>
      <c r="G24" s="694"/>
      <c r="H24" s="694"/>
      <c r="I24" s="694"/>
      <c r="J24" s="694"/>
      <c r="K24" s="694"/>
      <c r="L24" s="694"/>
      <c r="M24" s="694"/>
      <c r="N24" s="694"/>
      <c r="O24" s="694"/>
      <c r="P24" s="694"/>
      <c r="Q24" s="694"/>
      <c r="R24" s="694"/>
      <c r="S24" s="694"/>
      <c r="T24" s="694"/>
      <c r="U24" s="694"/>
      <c r="V24" s="694"/>
      <c r="W24" s="694"/>
      <c r="X24" s="694"/>
      <c r="Y24" s="694"/>
      <c r="Z24" s="694"/>
      <c r="AA24" s="694"/>
      <c r="AB24" s="694"/>
      <c r="AC24" s="694"/>
      <c r="AD24" s="694"/>
      <c r="AE24" s="694"/>
      <c r="AF24" s="694"/>
      <c r="AG24" s="14"/>
      <c r="AH24" s="14" t="s">
        <v>154</v>
      </c>
      <c r="AI24" s="14"/>
      <c r="AJ24" s="709"/>
      <c r="AK24" s="710"/>
      <c r="AL24" s="710"/>
      <c r="AM24" s="710"/>
      <c r="AN24" s="710"/>
      <c r="AO24" s="710"/>
      <c r="AP24" s="710"/>
      <c r="AQ24" s="711"/>
      <c r="AR24" s="14"/>
      <c r="AS24" s="14"/>
      <c r="AT24" s="14"/>
      <c r="AU24" s="14"/>
      <c r="AV24" s="14"/>
      <c r="AW24" s="14"/>
      <c r="AX24" s="14"/>
      <c r="AY24" s="14"/>
      <c r="AZ24" s="14"/>
    </row>
    <row r="25" spans="1:149" s="19" customFormat="1" ht="13.9" customHeight="1">
      <c r="A25" s="14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5"/>
      <c r="BB25" s="15"/>
      <c r="BC25" s="15"/>
      <c r="BD25" s="15"/>
      <c r="BE25" s="15"/>
      <c r="BF25" s="15"/>
      <c r="BG25" s="15"/>
      <c r="BH25" s="15"/>
      <c r="BI25" s="15"/>
    </row>
    <row r="26" spans="1:149" s="19" customFormat="1" ht="13.9" customHeight="1">
      <c r="A26" s="14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</row>
    <row r="27" spans="1:149" ht="13.9" customHeight="1">
      <c r="A27" s="14"/>
      <c r="B27" s="21" t="s">
        <v>156</v>
      </c>
      <c r="C27" s="14"/>
      <c r="D27" s="1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</row>
    <row r="28" spans="1:149" ht="13.9" customHeight="1">
      <c r="A28" s="14"/>
      <c r="B28" s="21"/>
      <c r="C28" s="14"/>
      <c r="D28" s="14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</row>
    <row r="29" spans="1:149" ht="13.9" customHeight="1" thickBot="1">
      <c r="A29" s="14"/>
      <c r="B29" s="21"/>
      <c r="C29" s="14"/>
      <c r="D29" s="14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</row>
    <row r="30" spans="1:149" ht="13.9" customHeight="1">
      <c r="A30" s="14"/>
      <c r="B30" s="14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706" t="s">
        <v>155</v>
      </c>
      <c r="AG30" s="707"/>
      <c r="AH30" s="707"/>
      <c r="AI30" s="707"/>
      <c r="AJ30" s="707"/>
      <c r="AK30" s="707"/>
      <c r="AL30" s="707"/>
      <c r="AM30" s="707"/>
      <c r="AN30" s="707"/>
      <c r="AO30" s="707"/>
      <c r="AP30" s="707"/>
      <c r="AQ30" s="707"/>
      <c r="AR30" s="707"/>
      <c r="AS30" s="707"/>
      <c r="AT30" s="707"/>
      <c r="AU30" s="707"/>
      <c r="AV30" s="707"/>
      <c r="AW30" s="707"/>
      <c r="AX30" s="708"/>
      <c r="AY30" s="14"/>
      <c r="AZ30" s="14"/>
    </row>
    <row r="31" spans="1:149" ht="13.9" customHeight="1">
      <c r="A31" s="14"/>
      <c r="B31" s="14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697" t="s">
        <v>157</v>
      </c>
      <c r="AG31" s="698"/>
      <c r="AH31" s="698"/>
      <c r="AI31" s="698"/>
      <c r="AJ31" s="698"/>
      <c r="AK31" s="698"/>
      <c r="AL31" s="698"/>
      <c r="AM31" s="698"/>
      <c r="AN31" s="698"/>
      <c r="AO31" s="698"/>
      <c r="AP31" s="698"/>
      <c r="AQ31" s="698"/>
      <c r="AR31" s="698"/>
      <c r="AS31" s="698"/>
      <c r="AT31" s="698"/>
      <c r="AU31" s="698"/>
      <c r="AV31" s="698"/>
      <c r="AW31" s="698"/>
      <c r="AX31" s="699"/>
      <c r="AY31" s="14"/>
      <c r="AZ31" s="14"/>
    </row>
    <row r="32" spans="1:149" s="19" customFormat="1" ht="13.9" customHeight="1">
      <c r="A32"/>
      <c r="B32"/>
      <c r="C32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700"/>
      <c r="AG32" s="701"/>
      <c r="AH32" s="701"/>
      <c r="AI32" s="701"/>
      <c r="AJ32" s="701"/>
      <c r="AK32" s="701"/>
      <c r="AL32" s="701"/>
      <c r="AM32" s="701"/>
      <c r="AN32" s="701"/>
      <c r="AO32" s="701"/>
      <c r="AP32" s="701"/>
      <c r="AQ32" s="701"/>
      <c r="AR32" s="701"/>
      <c r="AS32" s="701"/>
      <c r="AT32" s="701"/>
      <c r="AU32" s="701"/>
      <c r="AV32" s="701"/>
      <c r="AW32" s="701"/>
      <c r="AX32" s="702"/>
      <c r="AY32" s="14"/>
      <c r="AZ32" s="14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</row>
    <row r="33" spans="1:65" s="19" customFormat="1" ht="13.9" customHeight="1">
      <c r="A33"/>
      <c r="B33"/>
      <c r="C3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700"/>
      <c r="AG33" s="701"/>
      <c r="AH33" s="701"/>
      <c r="AI33" s="701"/>
      <c r="AJ33" s="701"/>
      <c r="AK33" s="701"/>
      <c r="AL33" s="701"/>
      <c r="AM33" s="701"/>
      <c r="AN33" s="701"/>
      <c r="AO33" s="701"/>
      <c r="AP33" s="701"/>
      <c r="AQ33" s="701"/>
      <c r="AR33" s="701"/>
      <c r="AS33" s="701"/>
      <c r="AT33" s="701"/>
      <c r="AU33" s="701"/>
      <c r="AV33" s="701"/>
      <c r="AW33" s="701"/>
      <c r="AX33" s="702"/>
      <c r="AY33" s="14"/>
      <c r="AZ33" s="14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</row>
    <row r="34" spans="1:65" ht="13.9" customHeight="1" thickBot="1">
      <c r="A34"/>
      <c r="B34"/>
      <c r="C3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703"/>
      <c r="AG34" s="704"/>
      <c r="AH34" s="704"/>
      <c r="AI34" s="704"/>
      <c r="AJ34" s="704"/>
      <c r="AK34" s="704"/>
      <c r="AL34" s="704"/>
      <c r="AM34" s="704"/>
      <c r="AN34" s="704"/>
      <c r="AO34" s="704"/>
      <c r="AP34" s="704"/>
      <c r="AQ34" s="704"/>
      <c r="AR34" s="704"/>
      <c r="AS34" s="704"/>
      <c r="AT34" s="704"/>
      <c r="AU34" s="704"/>
      <c r="AV34" s="704"/>
      <c r="AW34" s="704"/>
      <c r="AX34" s="705"/>
      <c r="AY34" s="14"/>
      <c r="AZ34" s="14"/>
    </row>
    <row r="35" spans="1:65" s="24" customFormat="1" ht="13.9" customHeight="1">
      <c r="A35"/>
      <c r="B35"/>
      <c r="C35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</row>
    <row r="36" spans="1:65" s="24" customFormat="1" ht="13.9" customHeight="1">
      <c r="A36"/>
      <c r="B36"/>
      <c r="C3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 ht="13.9" customHeight="1">
      <c r="A37"/>
      <c r="B37"/>
      <c r="C3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65" ht="13.9" customHeight="1"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</row>
    <row r="39" spans="1:65" ht="13.9" customHeight="1">
      <c r="B39" s="695"/>
      <c r="C39" s="696"/>
      <c r="D39" s="696"/>
      <c r="E39" s="696"/>
      <c r="F39" s="696"/>
      <c r="G39" s="696"/>
      <c r="H39" s="696"/>
      <c r="I39" s="696"/>
      <c r="J39" s="696"/>
      <c r="K39" s="696"/>
      <c r="L39" s="696"/>
      <c r="M39" s="696"/>
      <c r="N39" s="696"/>
      <c r="O39" s="696"/>
      <c r="P39" s="696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</row>
    <row r="40" spans="1:65" s="19" customFormat="1" ht="13.9" customHeight="1">
      <c r="B40" s="695"/>
      <c r="C40" s="696"/>
      <c r="D40" s="696"/>
      <c r="E40" s="696"/>
      <c r="F40" s="696"/>
      <c r="G40" s="696"/>
      <c r="H40" s="696"/>
      <c r="I40" s="696"/>
      <c r="J40" s="696"/>
      <c r="K40" s="696"/>
      <c r="L40" s="696"/>
      <c r="M40" s="696"/>
      <c r="N40" s="696"/>
      <c r="O40" s="696"/>
      <c r="P40" s="696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 s="19" customFormat="1" ht="13.9" customHeight="1"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</row>
    <row r="42" spans="1:65" s="19" customFormat="1" ht="13.9" customHeight="1"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</row>
    <row r="43" spans="1:65" s="19" customFormat="1" ht="13.9" customHeight="1"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</row>
    <row r="44" spans="1:65" s="19" customFormat="1" ht="13.9" customHeight="1"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</row>
    <row r="45" spans="1:65" s="19" customFormat="1" ht="13.9" customHeight="1"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</row>
    <row r="46" spans="1:65" s="19" customFormat="1" ht="13.9" customHeight="1"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</row>
    <row r="47" spans="1:65" s="19" customFormat="1" ht="13.9" customHeight="1"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</row>
    <row r="48" spans="1:65" s="19" customFormat="1" ht="13.9" customHeight="1"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</row>
    <row r="49" spans="53:65" s="19" customFormat="1" ht="13.9" customHeight="1"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</row>
    <row r="50" spans="53:65" s="19" customFormat="1" ht="13.9" customHeight="1"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</row>
    <row r="51" spans="53:65" s="19" customFormat="1" ht="13.9" customHeight="1"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</row>
    <row r="52" spans="53:65" s="19" customFormat="1" ht="13.9" customHeight="1"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</row>
    <row r="53" spans="53:65" s="19" customFormat="1" ht="13.9" customHeight="1"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</row>
    <row r="54" spans="53:65" s="19" customFormat="1" ht="13.9" customHeight="1"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</row>
    <row r="55" spans="53:65" s="19" customFormat="1" ht="13.9" customHeight="1"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</row>
    <row r="56" spans="53:65" s="19" customFormat="1" ht="13.9" customHeight="1"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</row>
    <row r="57" spans="53:65" s="19" customFormat="1" ht="13.9" customHeight="1"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</row>
    <row r="58" spans="53:65" s="19" customFormat="1" ht="13.9" customHeight="1"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</row>
    <row r="59" spans="53:65" s="19" customFormat="1" ht="13.9" customHeight="1"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</row>
    <row r="60" spans="53:65" s="19" customFormat="1" ht="13.9" customHeight="1"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</row>
    <row r="61" spans="53:65" s="19" customFormat="1" ht="13.9" customHeight="1"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53:65" s="19" customFormat="1" ht="13.9" customHeight="1"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</row>
    <row r="63" spans="53:65" s="19" customFormat="1" ht="13.9" customHeight="1"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</row>
    <row r="64" spans="53:65" s="19" customFormat="1" ht="13.9" customHeight="1"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</row>
    <row r="65" spans="53:65" s="19" customFormat="1" ht="13.9" customHeight="1"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53:65" s="19" customFormat="1" ht="13.9" customHeight="1"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</row>
    <row r="67" spans="53:65" s="19" customFormat="1" ht="13.9" customHeight="1"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</row>
    <row r="68" spans="53:65" s="19" customFormat="1" ht="13.9" customHeight="1"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</row>
    <row r="69" spans="53:65" s="19" customFormat="1" ht="13.9" customHeight="1"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</row>
    <row r="70" spans="53:65" s="19" customFormat="1" ht="13.9" customHeight="1"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</row>
    <row r="71" spans="53:65" s="19" customFormat="1" ht="13.9" customHeight="1"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</row>
    <row r="72" spans="53:65" s="19" customFormat="1" ht="13.9" customHeight="1"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</row>
    <row r="73" spans="53:65" s="19" customFormat="1" ht="13.9" customHeight="1"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</row>
    <row r="74" spans="53:65" s="19" customFormat="1" ht="13.9" customHeight="1"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</row>
    <row r="75" spans="53:65" s="19" customFormat="1" ht="13.9" customHeight="1"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</row>
    <row r="76" spans="53:65" s="19" customFormat="1" ht="13.9" customHeight="1"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</row>
    <row r="77" spans="53:65" s="19" customFormat="1" ht="13.9" customHeight="1"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53:65" s="19" customFormat="1" ht="13.9" customHeight="1"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</row>
    <row r="79" spans="53:65" s="19" customFormat="1" ht="13.9" customHeight="1"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</row>
    <row r="80" spans="53:65" s="19" customFormat="1" ht="13.9" customHeight="1"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</row>
    <row r="81" spans="53:65" s="19" customFormat="1" ht="13.9" customHeight="1"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53:65" s="19" customFormat="1" ht="13.9" customHeight="1"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53:65" s="19" customFormat="1" ht="13.9" customHeight="1"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53:65" s="19" customFormat="1" ht="13.9" customHeight="1"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53:65" s="19" customFormat="1" ht="13.9" customHeight="1"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53:65" s="19" customFormat="1" ht="13.9" customHeight="1"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53:65" s="19" customFormat="1" ht="13.9" customHeight="1"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53:65" s="19" customFormat="1" ht="13.9" customHeight="1"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53:65" s="19" customFormat="1" ht="13.9" customHeight="1"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53:65" s="19" customFormat="1" ht="13.9" customHeight="1"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53:65" s="19" customFormat="1" ht="13.9" customHeight="1"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53:65" s="19" customFormat="1" ht="13.9" customHeight="1"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53:65" s="19" customFormat="1" ht="13.9" customHeight="1"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53:65" s="19" customFormat="1" ht="13.9" customHeight="1"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53:65" s="19" customFormat="1" ht="13.9" customHeight="1"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53:65" s="19" customFormat="1" ht="13.9" customHeight="1"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53:65" s="19" customFormat="1" ht="13.9" customHeight="1"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</row>
    <row r="98" spans="53:65" s="19" customFormat="1" ht="13.9" customHeight="1"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</row>
    <row r="99" spans="53:65" s="19" customFormat="1" ht="13.9" customHeight="1"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</row>
    <row r="100" spans="53:65" s="19" customFormat="1" ht="13.9" customHeight="1"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</row>
    <row r="101" spans="53:65" s="19" customFormat="1" ht="13.9" customHeight="1"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</row>
    <row r="102" spans="53:65" s="19" customFormat="1" ht="13.9" customHeight="1"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</row>
    <row r="103" spans="53:65" s="19" customFormat="1" ht="13.9" customHeight="1"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</row>
    <row r="104" spans="53:65" s="19" customFormat="1" ht="13.9" customHeight="1"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</row>
    <row r="105" spans="53:65" s="19" customFormat="1" ht="13.9" customHeight="1"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</row>
    <row r="106" spans="53:65" s="19" customFormat="1" ht="13.9" customHeight="1"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</row>
    <row r="107" spans="53:65" s="19" customFormat="1" ht="13.9" customHeight="1"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</row>
    <row r="108" spans="53:65" s="19" customFormat="1" ht="13.9" customHeight="1"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</row>
    <row r="109" spans="53:65" s="19" customFormat="1" ht="13.9" customHeight="1"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</row>
    <row r="110" spans="53:65" s="19" customFormat="1" ht="13.9" customHeight="1"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</row>
    <row r="111" spans="53:65" s="19" customFormat="1" ht="13.9" customHeight="1"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</row>
    <row r="112" spans="53:65" s="19" customFormat="1" ht="13.9" customHeight="1"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</row>
    <row r="113" spans="53:65" s="19" customFormat="1" ht="13.9" customHeight="1"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</row>
    <row r="114" spans="53:65" s="19" customFormat="1" ht="13.9" customHeight="1"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</row>
    <row r="115" spans="53:65" s="19" customFormat="1" ht="13.9" customHeight="1"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</row>
    <row r="116" spans="53:65" s="19" customFormat="1" ht="13.9" customHeight="1"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</row>
    <row r="117" spans="53:65" s="19" customFormat="1" ht="13.9" customHeight="1"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</row>
    <row r="118" spans="53:65" s="19" customFormat="1" ht="13.9" customHeight="1"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</row>
    <row r="119" spans="53:65" s="19" customFormat="1" ht="13.9" customHeight="1"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</row>
    <row r="120" spans="53:65" s="19" customFormat="1" ht="13.9" customHeight="1"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</row>
    <row r="121" spans="53:65" s="19" customFormat="1" ht="13.9" customHeight="1"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</row>
    <row r="122" spans="53:65" s="19" customFormat="1" ht="13.9" customHeight="1"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</row>
    <row r="123" spans="53:65" s="19" customFormat="1" ht="13.9" customHeight="1"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</row>
    <row r="124" spans="53:65" s="19" customFormat="1" ht="13.9" customHeight="1"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</row>
    <row r="125" spans="53:65" s="19" customFormat="1" ht="13.9" customHeight="1"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</row>
    <row r="126" spans="53:65" s="19" customFormat="1" ht="13.9" customHeight="1"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</row>
    <row r="127" spans="53:65" s="19" customFormat="1" ht="13.9" customHeight="1"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</row>
    <row r="128" spans="53:65" s="19" customFormat="1" ht="13.9" customHeight="1"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</row>
    <row r="129" spans="53:65" s="19" customFormat="1" ht="13.9" customHeight="1"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</row>
    <row r="130" spans="53:65" s="19" customFormat="1" ht="13.9" customHeight="1"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</row>
    <row r="131" spans="53:65" s="19" customFormat="1" ht="13.9" customHeight="1"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</row>
    <row r="132" spans="53:65" s="19" customFormat="1" ht="13.9" customHeight="1"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</row>
    <row r="133" spans="53:65" s="19" customFormat="1" ht="13.9" customHeight="1"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</row>
    <row r="134" spans="53:65" s="19" customFormat="1" ht="13.9" customHeight="1"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</row>
    <row r="135" spans="53:65" s="19" customFormat="1" ht="13.9" customHeight="1"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</row>
    <row r="136" spans="53:65" s="19" customFormat="1" ht="13.9" customHeight="1"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</row>
    <row r="137" spans="53:65" s="19" customFormat="1" ht="13.9" customHeight="1"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</row>
    <row r="138" spans="53:65" s="19" customFormat="1" ht="13.9" customHeight="1"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</row>
    <row r="139" spans="53:65" s="19" customFormat="1" ht="13.9" customHeight="1"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</row>
    <row r="140" spans="53:65" s="19" customFormat="1" ht="13.9" customHeight="1"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</row>
    <row r="141" spans="53:65" s="19" customFormat="1" ht="13.9" customHeight="1"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</row>
    <row r="142" spans="53:65" s="19" customFormat="1" ht="13.9" customHeight="1"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</row>
    <row r="143" spans="53:65" s="19" customFormat="1" ht="13.9" customHeight="1"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</row>
    <row r="144" spans="53:65" s="19" customFormat="1" ht="13.9" customHeight="1"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</row>
    <row r="145" spans="53:65" s="19" customFormat="1" ht="13.9" customHeight="1"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</row>
    <row r="146" spans="53:65" s="19" customFormat="1" ht="13.9" customHeight="1"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</row>
    <row r="147" spans="53:65" s="19" customFormat="1" ht="13.9" customHeight="1"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</row>
    <row r="148" spans="53:65" s="19" customFormat="1" ht="13.9" customHeight="1"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</row>
    <row r="149" spans="53:65" s="19" customFormat="1" ht="13.9" customHeight="1"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</row>
    <row r="150" spans="53:65" s="19" customFormat="1" ht="13.9" customHeight="1"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</row>
    <row r="151" spans="53:65" s="19" customFormat="1" ht="13.9" customHeight="1"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</row>
    <row r="152" spans="53:65" s="19" customFormat="1" ht="13.9" customHeight="1"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</row>
    <row r="153" spans="53:65" s="19" customFormat="1" ht="13.9" customHeight="1"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</row>
    <row r="154" spans="53:65" s="19" customFormat="1" ht="13.9" customHeight="1"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</row>
    <row r="155" spans="53:65" s="19" customFormat="1" ht="13.9" customHeight="1"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</row>
    <row r="156" spans="53:65" s="19" customFormat="1" ht="13.9" customHeight="1"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</row>
    <row r="157" spans="53:65" s="19" customFormat="1" ht="13.9" customHeight="1"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</row>
    <row r="158" spans="53:65" s="19" customFormat="1" ht="13.9" customHeight="1"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</row>
    <row r="159" spans="53:65" s="19" customFormat="1" ht="13.9" customHeight="1"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</row>
    <row r="160" spans="53:65" s="19" customFormat="1" ht="13.9" customHeight="1"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</row>
    <row r="161" spans="53:65" s="19" customFormat="1" ht="13.9" customHeight="1"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</row>
    <row r="162" spans="53:65" s="19" customFormat="1" ht="13.9" customHeight="1"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</row>
    <row r="163" spans="53:65" s="19" customFormat="1" ht="13.9" customHeight="1"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</row>
    <row r="164" spans="53:65" s="19" customFormat="1" ht="13.9" customHeight="1"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</row>
    <row r="165" spans="53:65" s="19" customFormat="1" ht="13.9" customHeight="1"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</row>
    <row r="166" spans="53:65" s="19" customFormat="1" ht="13.9" customHeight="1"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</row>
    <row r="167" spans="53:65" s="19" customFormat="1" ht="13.9" customHeight="1"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</row>
    <row r="168" spans="53:65" s="19" customFormat="1" ht="13.9" customHeight="1"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</row>
    <row r="169" spans="53:65" s="19" customFormat="1" ht="13.9" customHeight="1"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</row>
    <row r="170" spans="53:65" s="19" customFormat="1" ht="13.9" customHeight="1"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</row>
    <row r="171" spans="53:65" s="19" customFormat="1" ht="13.9" customHeight="1"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</row>
    <row r="172" spans="53:65" s="19" customFormat="1" ht="13.9" customHeight="1"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</row>
    <row r="173" spans="53:65" s="19" customFormat="1" ht="13.9" customHeight="1"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</row>
    <row r="174" spans="53:65" s="19" customFormat="1" ht="13.9" customHeight="1"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</row>
    <row r="175" spans="53:65" s="19" customFormat="1" ht="13.9" customHeight="1"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</row>
    <row r="176" spans="53:65" s="19" customFormat="1" ht="13.9" customHeight="1"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</row>
    <row r="177" spans="53:65" s="19" customFormat="1" ht="13.9" customHeight="1"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</row>
    <row r="178" spans="53:65" s="19" customFormat="1" ht="13.9" customHeight="1"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</row>
    <row r="179" spans="53:65" s="19" customFormat="1" ht="13.9" customHeight="1"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</row>
    <row r="180" spans="53:65" s="19" customFormat="1" ht="13.9" customHeight="1"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</row>
    <row r="181" spans="53:65" s="19" customFormat="1" ht="13.9" customHeight="1"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</row>
    <row r="182" spans="53:65" s="19" customFormat="1" ht="13.9" customHeight="1"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</row>
    <row r="183" spans="53:65" s="19" customFormat="1" ht="13.9" customHeight="1"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</row>
    <row r="184" spans="53:65" s="19" customFormat="1" ht="13.9" customHeight="1"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</row>
    <row r="185" spans="53:65" s="19" customFormat="1" ht="13.9" customHeight="1"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</row>
    <row r="186" spans="53:65" s="19" customFormat="1" ht="13.9" customHeight="1"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</row>
    <row r="187" spans="53:65" s="19" customFormat="1" ht="13.9" customHeight="1"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</row>
    <row r="188" spans="53:65" s="19" customFormat="1" ht="13.9" customHeight="1"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</row>
    <row r="189" spans="53:65" s="19" customFormat="1" ht="13.9" customHeight="1"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</row>
    <row r="190" spans="53:65" s="19" customFormat="1" ht="13.9" customHeight="1"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</row>
    <row r="191" spans="53:65" s="19" customFormat="1" ht="13.9" customHeight="1"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</row>
    <row r="192" spans="53:65" s="19" customFormat="1" ht="13.9" customHeight="1"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</row>
    <row r="193" spans="53:65" s="19" customFormat="1" ht="13.9" customHeight="1"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</row>
    <row r="194" spans="53:65" s="19" customFormat="1" ht="13.9" customHeight="1"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</row>
    <row r="195" spans="53:65" s="19" customFormat="1" ht="13.9" customHeight="1"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</row>
    <row r="196" spans="53:65" s="19" customFormat="1" ht="13.9" customHeight="1"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</row>
    <row r="197" spans="53:65" s="19" customFormat="1" ht="13.9" customHeight="1"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</row>
    <row r="198" spans="53:65" s="19" customFormat="1" ht="13.9" customHeight="1"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</row>
    <row r="199" spans="53:65" s="19" customFormat="1" ht="13.9" customHeight="1"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</row>
    <row r="200" spans="53:65" s="19" customFormat="1" ht="13.9" customHeight="1"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</row>
    <row r="201" spans="53:65" s="19" customFormat="1" ht="13.9" customHeight="1"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</row>
    <row r="202" spans="53:65" s="19" customFormat="1" ht="13.9" customHeight="1"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</row>
    <row r="203" spans="53:65" s="19" customFormat="1" ht="13.9" customHeight="1"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</row>
    <row r="204" spans="53:65" s="19" customFormat="1" ht="13.9" customHeight="1"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</row>
    <row r="205" spans="53:65" s="19" customFormat="1" ht="13.9" customHeight="1"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</row>
    <row r="206" spans="53:65" s="19" customFormat="1" ht="13.9" customHeight="1"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</row>
    <row r="207" spans="53:65" s="19" customFormat="1" ht="13.9" customHeight="1"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</row>
    <row r="208" spans="53:65" s="19" customFormat="1" ht="13.9" customHeight="1"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</row>
    <row r="209" spans="53:65" s="19" customFormat="1" ht="13.9" customHeight="1"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</row>
    <row r="210" spans="53:65" s="19" customFormat="1" ht="13.9" customHeight="1"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</row>
    <row r="211" spans="53:65" s="19" customFormat="1" ht="13.9" customHeight="1"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</row>
    <row r="212" spans="53:65" s="19" customFormat="1" ht="13.9" customHeight="1"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</row>
    <row r="213" spans="53:65" s="19" customFormat="1" ht="13.9" customHeight="1"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</row>
    <row r="214" spans="53:65" s="19" customFormat="1" ht="13.9" customHeight="1"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</row>
    <row r="215" spans="53:65" s="19" customFormat="1" ht="13.9" customHeight="1"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</row>
    <row r="216" spans="53:65" s="19" customFormat="1" ht="13.9" customHeight="1"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</row>
    <row r="217" spans="53:65" s="19" customFormat="1" ht="13.9" customHeight="1"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</row>
    <row r="218" spans="53:65" s="19" customFormat="1" ht="13.9" customHeight="1"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</row>
    <row r="219" spans="53:65" s="19" customFormat="1" ht="13.9" customHeight="1"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</row>
    <row r="220" spans="53:65" s="19" customFormat="1" ht="13.9" customHeight="1"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</row>
    <row r="221" spans="53:65" s="19" customFormat="1" ht="13.9" customHeight="1"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</row>
    <row r="222" spans="53:65" s="19" customFormat="1" ht="13.9" customHeight="1"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</row>
    <row r="223" spans="53:65" s="19" customFormat="1" ht="13.9" customHeight="1"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</row>
    <row r="224" spans="53:65" s="19" customFormat="1" ht="13.9" customHeight="1"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</row>
    <row r="225" spans="53:65" s="19" customFormat="1" ht="13.9" customHeight="1"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</row>
    <row r="226" spans="53:65" s="19" customFormat="1" ht="13.9" customHeight="1"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</row>
    <row r="227" spans="53:65" s="19" customFormat="1" ht="13.9" customHeight="1"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</row>
    <row r="228" spans="53:65" s="19" customFormat="1" ht="13.9" customHeight="1"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</row>
    <row r="229" spans="53:65" s="19" customFormat="1" ht="13.9" customHeight="1"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</row>
    <row r="230" spans="53:65" s="19" customFormat="1" ht="13.9" customHeight="1"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</row>
    <row r="231" spans="53:65" s="19" customFormat="1" ht="13.9" customHeight="1"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</row>
    <row r="232" spans="53:65" s="19" customFormat="1" ht="13.9" customHeight="1"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</row>
    <row r="233" spans="53:65" s="19" customFormat="1" ht="13.9" customHeight="1"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</row>
    <row r="234" spans="53:65" s="19" customFormat="1" ht="13.9" customHeight="1"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</row>
    <row r="235" spans="53:65" s="19" customFormat="1" ht="13.9" customHeight="1"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</row>
    <row r="236" spans="53:65" s="19" customFormat="1" ht="13.9" customHeight="1"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</row>
    <row r="237" spans="53:65" s="19" customFormat="1" ht="13.9" customHeight="1"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</row>
    <row r="238" spans="53:65" s="19" customFormat="1" ht="13.9" customHeight="1"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</row>
    <row r="239" spans="53:65" s="19" customFormat="1" ht="13.9" customHeight="1"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</row>
    <row r="240" spans="53:65" s="19" customFormat="1" ht="13.9" customHeight="1"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</row>
    <row r="241" spans="53:65" s="19" customFormat="1" ht="13.9" customHeight="1"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</row>
    <row r="242" spans="53:65" s="19" customFormat="1" ht="13.9" customHeight="1"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</row>
    <row r="243" spans="53:65" s="19" customFormat="1" ht="13.9" customHeight="1"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</row>
    <row r="244" spans="53:65" s="19" customFormat="1" ht="13.9" customHeight="1"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</row>
    <row r="245" spans="53:65" s="19" customFormat="1" ht="13.9" customHeight="1"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</row>
    <row r="246" spans="53:65" s="19" customFormat="1" ht="13.9" customHeight="1"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</row>
    <row r="247" spans="53:65" s="19" customFormat="1" ht="13.9" customHeight="1"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</row>
    <row r="248" spans="53:65" s="19" customFormat="1" ht="13.9" customHeight="1"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</row>
    <row r="249" spans="53:65" s="19" customFormat="1" ht="13.9" customHeight="1"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</row>
    <row r="250" spans="53:65" s="19" customFormat="1" ht="13.9" customHeight="1"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</row>
    <row r="251" spans="53:65" s="19" customFormat="1" ht="13.9" customHeight="1"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</row>
    <row r="252" spans="53:65" s="19" customFormat="1" ht="13.9" customHeight="1"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</row>
    <row r="253" spans="53:65" s="19" customFormat="1" ht="13.9" customHeight="1"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</row>
    <row r="254" spans="53:65" s="19" customFormat="1" ht="13.9" customHeight="1"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</row>
    <row r="255" spans="53:65" s="19" customFormat="1" ht="13.9" customHeight="1"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</row>
    <row r="256" spans="53:65" s="19" customFormat="1" ht="13.9" customHeight="1"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</row>
    <row r="257" spans="53:65" s="19" customFormat="1" ht="13.9" customHeight="1"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</row>
    <row r="258" spans="53:65" s="19" customFormat="1" ht="13.9" customHeight="1"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</row>
    <row r="259" spans="53:65" s="19" customFormat="1" ht="13.9" customHeight="1"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</row>
    <row r="260" spans="53:65" s="19" customFormat="1" ht="13.9" customHeight="1"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</row>
    <row r="261" spans="53:65" s="19" customFormat="1" ht="13.9" customHeight="1"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</row>
    <row r="262" spans="53:65" s="19" customFormat="1" ht="13.9" customHeight="1"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</row>
    <row r="263" spans="53:65" s="19" customFormat="1" ht="13.9" customHeight="1"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</row>
    <row r="264" spans="53:65" s="19" customFormat="1" ht="13.9" customHeight="1"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</row>
    <row r="265" spans="53:65" s="19" customFormat="1" ht="13.9" customHeight="1"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</row>
    <row r="266" spans="53:65" s="19" customFormat="1" ht="13.9" customHeight="1"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</row>
    <row r="267" spans="53:65" s="19" customFormat="1" ht="13.9" customHeight="1"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</row>
    <row r="268" spans="53:65" s="19" customFormat="1" ht="13.9" customHeight="1"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</row>
    <row r="269" spans="53:65" s="19" customFormat="1" ht="13.9" customHeight="1"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</row>
    <row r="270" spans="53:65" s="19" customFormat="1" ht="13.9" customHeight="1"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</row>
    <row r="271" spans="53:65" s="19" customFormat="1" ht="13.9" customHeight="1"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</row>
    <row r="272" spans="53:65" s="19" customFormat="1" ht="13.9" customHeight="1"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</row>
    <row r="273" spans="53:65" s="19" customFormat="1" ht="13.9" customHeight="1"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</row>
    <row r="274" spans="53:65" s="19" customFormat="1" ht="13.9" customHeight="1"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</row>
    <row r="275" spans="53:65" s="19" customFormat="1" ht="13.9" customHeight="1"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</row>
    <row r="276" spans="53:65" s="19" customFormat="1" ht="13.9" customHeight="1"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</row>
    <row r="277" spans="53:65" s="19" customFormat="1" ht="13.9" customHeight="1"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</row>
    <row r="278" spans="53:65" s="19" customFormat="1" ht="13.9" customHeight="1"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</row>
    <row r="279" spans="53:65" s="19" customFormat="1" ht="13.9" customHeight="1"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</row>
    <row r="280" spans="53:65" s="19" customFormat="1" ht="13.9" customHeight="1"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</row>
    <row r="281" spans="53:65" s="19" customFormat="1" ht="13.9" customHeight="1"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</row>
    <row r="282" spans="53:65" s="19" customFormat="1" ht="13.9" customHeight="1"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</row>
    <row r="283" spans="53:65" s="19" customFormat="1" ht="13.9" customHeight="1"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</row>
    <row r="284" spans="53:65" s="19" customFormat="1" ht="13.9" customHeight="1"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</row>
    <row r="285" spans="53:65" s="19" customFormat="1" ht="13.9" customHeight="1"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</row>
    <row r="286" spans="53:65" s="19" customFormat="1" ht="13.9" customHeight="1"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</row>
    <row r="287" spans="53:65" s="19" customFormat="1" ht="13.9" customHeight="1"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</row>
    <row r="288" spans="53:65" s="19" customFormat="1" ht="13.9" customHeight="1"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</row>
    <row r="289" spans="53:65" s="19" customFormat="1" ht="13.9" customHeight="1"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</row>
    <row r="290" spans="53:65" s="19" customFormat="1" ht="13.9" customHeight="1"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</row>
    <row r="291" spans="53:65" s="19" customFormat="1" ht="13.9" customHeight="1"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</row>
    <row r="292" spans="53:65" s="19" customFormat="1" ht="13.9" customHeight="1"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</row>
    <row r="293" spans="53:65" s="19" customFormat="1" ht="13.9" customHeight="1"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</row>
    <row r="294" spans="53:65" s="19" customFormat="1" ht="13.9" customHeight="1"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</row>
    <row r="295" spans="53:65" s="19" customFormat="1" ht="13.9" customHeight="1"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</row>
    <row r="296" spans="53:65" s="19" customFormat="1" ht="13.9" customHeight="1"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</row>
    <row r="297" spans="53:65" s="19" customFormat="1" ht="13.9" customHeight="1"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</row>
    <row r="298" spans="53:65" s="19" customFormat="1" ht="13.9" customHeight="1"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</row>
    <row r="299" spans="53:65" s="19" customFormat="1" ht="13.9" customHeight="1"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</row>
    <row r="300" spans="53:65" s="19" customFormat="1" ht="13.9" customHeight="1"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</row>
    <row r="301" spans="53:65" s="19" customFormat="1" ht="13.9" customHeight="1"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</row>
    <row r="302" spans="53:65" s="19" customFormat="1" ht="13.9" customHeight="1"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</row>
    <row r="303" spans="53:65" s="19" customFormat="1" ht="13.9" customHeight="1"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</row>
    <row r="304" spans="53:65" s="19" customFormat="1" ht="13.9" customHeight="1"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</row>
    <row r="305" spans="53:65" s="19" customFormat="1" ht="13.9" customHeight="1"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</row>
    <row r="306" spans="53:65" s="19" customFormat="1" ht="13.9" customHeight="1"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</row>
    <row r="307" spans="53:65" s="19" customFormat="1" ht="13.9" customHeight="1"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</row>
    <row r="308" spans="53:65" s="19" customFormat="1" ht="13.9" customHeight="1"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</row>
    <row r="309" spans="53:65" s="19" customFormat="1" ht="13.9" customHeight="1"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</row>
    <row r="310" spans="53:65" s="19" customFormat="1" ht="13.9" customHeight="1"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</row>
    <row r="311" spans="53:65" s="19" customFormat="1" ht="13.9" customHeight="1"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</row>
    <row r="312" spans="53:65" s="19" customFormat="1" ht="13.9" customHeight="1"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</row>
    <row r="313" spans="53:65" s="19" customFormat="1" ht="13.9" customHeight="1"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</row>
    <row r="314" spans="53:65" s="19" customFormat="1" ht="13.9" customHeight="1"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</row>
    <row r="315" spans="53:65" s="19" customFormat="1" ht="13.9" customHeight="1"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</row>
    <row r="316" spans="53:65" s="19" customFormat="1" ht="13.9" customHeight="1"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</row>
    <row r="317" spans="53:65" s="19" customFormat="1" ht="13.9" customHeight="1"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</row>
    <row r="318" spans="53:65" s="19" customFormat="1" ht="13.9" customHeight="1"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</row>
    <row r="319" spans="53:65" s="19" customFormat="1" ht="13.9" customHeight="1"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</row>
    <row r="320" spans="53:65" s="19" customFormat="1" ht="13.9" customHeight="1"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</row>
    <row r="321" spans="53:65" s="19" customFormat="1" ht="13.9" customHeight="1"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</row>
    <row r="322" spans="53:65" s="19" customFormat="1" ht="13.9" customHeight="1"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</row>
    <row r="323" spans="53:65" s="19" customFormat="1" ht="13.9" customHeight="1"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</row>
    <row r="324" spans="53:65" s="19" customFormat="1" ht="13.9" customHeight="1"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</row>
    <row r="325" spans="53:65" s="19" customFormat="1" ht="13.9" customHeight="1"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</row>
    <row r="326" spans="53:65" s="19" customFormat="1" ht="13.9" customHeight="1"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</row>
    <row r="327" spans="53:65" s="19" customFormat="1" ht="13.9" customHeight="1"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</row>
    <row r="328" spans="53:65" s="19" customFormat="1" ht="13.9" customHeight="1"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</row>
    <row r="329" spans="53:65" s="19" customFormat="1" ht="13.9" customHeight="1"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</row>
    <row r="330" spans="53:65" s="19" customFormat="1" ht="13.9" customHeight="1"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</row>
    <row r="331" spans="53:65" s="19" customFormat="1" ht="13.9" customHeight="1"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</row>
    <row r="332" spans="53:65" s="19" customFormat="1" ht="13.9" customHeight="1"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</row>
    <row r="333" spans="53:65" s="19" customFormat="1" ht="13.9" customHeight="1"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</row>
    <row r="334" spans="53:65" s="19" customFormat="1" ht="13.9" customHeight="1"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</row>
    <row r="335" spans="53:65" s="19" customFormat="1" ht="13.9" customHeight="1"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</row>
    <row r="336" spans="53:65" s="19" customFormat="1" ht="13.9" customHeight="1"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</row>
    <row r="337" spans="53:65" s="19" customFormat="1" ht="13.9" customHeight="1"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</row>
  </sheetData>
  <sheetProtection password="B224" sheet="1" objects="1" scenarios="1" selectLockedCells="1"/>
  <mergeCells count="9">
    <mergeCell ref="A1:AZ2"/>
    <mergeCell ref="F23:AF24"/>
    <mergeCell ref="B39:P39"/>
    <mergeCell ref="B40:P40"/>
    <mergeCell ref="AF31:AX31"/>
    <mergeCell ref="AF32:AX34"/>
    <mergeCell ref="AF30:AX30"/>
    <mergeCell ref="AJ24:AQ24"/>
    <mergeCell ref="C5:AX18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54"/>
  <sheetViews>
    <sheetView topLeftCell="A41" zoomScaleNormal="100" workbookViewId="0">
      <selection activeCell="C48" sqref="C48"/>
    </sheetView>
  </sheetViews>
  <sheetFormatPr defaultColWidth="2.33203125" defaultRowHeight="13.9" customHeight="1"/>
  <cols>
    <col min="1" max="7" width="2.33203125" style="132"/>
    <col min="8" max="8" width="2.33203125" style="132" customWidth="1"/>
    <col min="9" max="16384" width="2.33203125" style="132"/>
  </cols>
  <sheetData>
    <row r="1" spans="1:51" s="3" customFormat="1" ht="13.9" customHeight="1">
      <c r="A1" s="93"/>
      <c r="B1" s="94"/>
      <c r="C1" s="94"/>
      <c r="D1" s="94"/>
      <c r="E1" s="94"/>
      <c r="F1" s="94"/>
      <c r="G1" s="94"/>
      <c r="H1" s="94"/>
      <c r="I1" s="95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5"/>
      <c r="AX1" s="26"/>
      <c r="AY1" s="26"/>
    </row>
    <row r="2" spans="1:51" s="3" customFormat="1" ht="13.9" customHeight="1">
      <c r="A2" s="96"/>
      <c r="B2" s="26"/>
      <c r="C2" s="26"/>
      <c r="D2" s="26"/>
      <c r="E2" s="26"/>
      <c r="F2" s="26"/>
      <c r="G2" s="26"/>
      <c r="H2" s="26"/>
      <c r="I2" s="97"/>
      <c r="J2" s="169" t="s">
        <v>464</v>
      </c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1"/>
      <c r="AX2" s="26"/>
      <c r="AY2" s="26"/>
    </row>
    <row r="3" spans="1:51" s="3" customFormat="1" ht="13.9" customHeight="1">
      <c r="A3" s="96"/>
      <c r="B3" s="26"/>
      <c r="C3" s="26"/>
      <c r="D3" s="26"/>
      <c r="E3" s="98"/>
      <c r="F3" s="26"/>
      <c r="G3" s="26"/>
      <c r="H3" s="26"/>
      <c r="I3" s="97"/>
      <c r="J3" s="172" t="s">
        <v>465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4"/>
      <c r="AX3" s="26"/>
      <c r="AY3" s="26"/>
    </row>
    <row r="4" spans="1:51" s="3" customFormat="1" ht="13.9" customHeight="1">
      <c r="A4" s="96"/>
      <c r="B4" s="26"/>
      <c r="C4" s="26"/>
      <c r="D4" s="26"/>
      <c r="E4" s="26"/>
      <c r="F4" s="26"/>
      <c r="G4" s="26"/>
      <c r="H4" s="26"/>
      <c r="I4" s="9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92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98"/>
      <c r="AR4" s="26"/>
      <c r="AS4" s="26"/>
      <c r="AT4" s="26"/>
      <c r="AU4" s="26"/>
      <c r="AV4" s="26"/>
      <c r="AW4" s="97"/>
      <c r="AX4" s="26"/>
      <c r="AY4" s="26"/>
    </row>
    <row r="5" spans="1:51" s="3" customFormat="1" ht="13.9" customHeight="1">
      <c r="A5" s="96"/>
      <c r="B5" s="26"/>
      <c r="C5" s="26"/>
      <c r="D5" s="26"/>
      <c r="E5" s="26"/>
      <c r="F5" s="26"/>
      <c r="G5" s="26"/>
      <c r="H5" s="26"/>
      <c r="I5" s="97"/>
      <c r="J5" s="172" t="s">
        <v>466</v>
      </c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1"/>
      <c r="AX5" s="26"/>
      <c r="AY5" s="26"/>
    </row>
    <row r="6" spans="1:51" s="3" customFormat="1" ht="13.9" customHeight="1">
      <c r="A6" s="100"/>
      <c r="B6" s="42"/>
      <c r="C6" s="101"/>
      <c r="D6" s="42"/>
      <c r="E6" s="101" t="s">
        <v>0</v>
      </c>
      <c r="F6" s="42"/>
      <c r="G6" s="42"/>
      <c r="H6" s="42"/>
      <c r="I6" s="10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01"/>
      <c r="AT6" s="42"/>
      <c r="AU6" s="42"/>
      <c r="AV6" s="42"/>
      <c r="AW6" s="102"/>
      <c r="AX6" s="26"/>
      <c r="AY6" s="26"/>
    </row>
    <row r="7" spans="1:51" s="3" customFormat="1" ht="13.9" customHeight="1">
      <c r="A7" s="26"/>
      <c r="B7" s="26"/>
      <c r="C7" s="103"/>
      <c r="D7" s="26"/>
      <c r="E7" s="103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103"/>
      <c r="AT7" s="26"/>
      <c r="AU7" s="26"/>
      <c r="AV7" s="26"/>
      <c r="AW7" s="26"/>
      <c r="AX7" s="26"/>
      <c r="AY7" s="26"/>
    </row>
    <row r="8" spans="1:51" s="3" customFormat="1" ht="13.9" customHeight="1">
      <c r="A8" s="175" t="s">
        <v>467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26"/>
      <c r="AY8" s="26"/>
    </row>
    <row r="9" spans="1:51" s="3" customFormat="1" ht="13.9" customHeight="1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26"/>
      <c r="AY9" s="26"/>
    </row>
    <row r="10" spans="1:51" s="3" customFormat="1" ht="13.9" customHeight="1">
      <c r="A10" s="176" t="s">
        <v>468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26"/>
      <c r="AY10" s="26"/>
    </row>
    <row r="11" spans="1:51" s="3" customFormat="1" ht="13.9" customHeight="1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26"/>
      <c r="AY11" s="26"/>
    </row>
    <row r="12" spans="1:51" s="3" customFormat="1" ht="13.9" customHeight="1">
      <c r="A12" s="176" t="s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26"/>
      <c r="AY12" s="26"/>
    </row>
    <row r="13" spans="1:51" s="3" customFormat="1" ht="13.9" customHeight="1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26"/>
      <c r="AY13" s="26"/>
    </row>
    <row r="14" spans="1:51" s="3" customFormat="1" ht="13.9" customHeight="1">
      <c r="A14" s="217" t="s">
        <v>766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6"/>
      <c r="AY14" s="26"/>
    </row>
    <row r="15" spans="1:51" s="3" customFormat="1" ht="13.9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6"/>
      <c r="AY15" s="26"/>
    </row>
    <row r="16" spans="1:51" s="3" customFormat="1" ht="13.9" customHeight="1">
      <c r="A16" s="26"/>
      <c r="B16" s="26"/>
      <c r="C16" s="26"/>
      <c r="D16" s="26"/>
      <c r="E16" s="26"/>
      <c r="F16" s="26"/>
      <c r="G16" s="26"/>
      <c r="H16" s="26"/>
      <c r="I16" s="26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76"/>
      <c r="AP16" s="76"/>
      <c r="AQ16" s="76"/>
      <c r="AR16" s="76"/>
      <c r="AS16" s="76"/>
      <c r="AT16" s="76"/>
      <c r="AU16" s="76"/>
      <c r="AV16" s="76"/>
      <c r="AW16" s="76"/>
      <c r="AX16" s="26"/>
      <c r="AY16" s="26"/>
    </row>
    <row r="17" spans="1:51" s="3" customFormat="1" ht="13.9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76"/>
      <c r="AP17" s="76"/>
      <c r="AQ17" s="76"/>
      <c r="AR17" s="76"/>
      <c r="AS17" s="76"/>
      <c r="AT17" s="76"/>
      <c r="AU17" s="76"/>
      <c r="AV17" s="76"/>
      <c r="AW17" s="76"/>
      <c r="AX17" s="26"/>
      <c r="AY17" s="26"/>
    </row>
    <row r="18" spans="1:51" s="106" customFormat="1" ht="13.9" customHeight="1">
      <c r="A18" s="177" t="s">
        <v>2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05"/>
      <c r="AY18" s="105"/>
    </row>
    <row r="19" spans="1:51" s="106" customFormat="1" ht="13.9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7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</row>
    <row r="20" spans="1:51" s="3" customFormat="1" ht="13.9" customHeight="1">
      <c r="A20" s="219" t="s">
        <v>3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26"/>
      <c r="AY20" s="26"/>
    </row>
    <row r="21" spans="1:51" s="3" customFormat="1" ht="13.9" customHeight="1">
      <c r="A21" s="178" t="s">
        <v>4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26"/>
      <c r="AY21" s="26"/>
    </row>
    <row r="22" spans="1:51" s="3" customFormat="1" ht="13.9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</row>
    <row r="23" spans="1:51" s="3" customFormat="1" ht="13.9" customHeight="1">
      <c r="A23" s="26"/>
      <c r="B23" s="179" t="s">
        <v>5</v>
      </c>
      <c r="C23" s="179"/>
      <c r="D23" s="179"/>
      <c r="E23" s="179"/>
      <c r="F23" s="179"/>
      <c r="G23" s="179"/>
      <c r="H23" s="179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</row>
    <row r="24" spans="1:51" s="3" customFormat="1" ht="13.9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</row>
    <row r="25" spans="1:51" s="3" customFormat="1" ht="13.9" customHeight="1">
      <c r="A25" s="31"/>
      <c r="B25" s="167" t="s">
        <v>175</v>
      </c>
      <c r="C25" s="167"/>
      <c r="D25" s="167"/>
      <c r="E25" s="167"/>
      <c r="F25" s="167"/>
      <c r="G25" s="167"/>
      <c r="H25" s="167"/>
      <c r="I25" s="31"/>
      <c r="J25" s="180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2"/>
      <c r="AD25" s="108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</row>
    <row r="26" spans="1:51" s="3" customFormat="1" ht="13.9" customHeight="1">
      <c r="A26" s="26"/>
      <c r="B26" s="31"/>
      <c r="C26" s="31"/>
      <c r="D26" s="31"/>
      <c r="E26" s="31"/>
      <c r="F26" s="31"/>
      <c r="G26" s="31"/>
      <c r="H26" s="31"/>
      <c r="I26" s="31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26"/>
      <c r="AX26" s="26"/>
      <c r="AY26" s="26"/>
    </row>
    <row r="27" spans="1:51" s="3" customFormat="1" ht="13.9" customHeight="1">
      <c r="A27" s="26"/>
      <c r="B27" s="167" t="s">
        <v>6</v>
      </c>
      <c r="C27" s="167"/>
      <c r="D27" s="167"/>
      <c r="E27" s="167"/>
      <c r="F27" s="167"/>
      <c r="G27" s="167"/>
      <c r="H27" s="167"/>
      <c r="I27" s="26"/>
      <c r="J27" s="110"/>
      <c r="K27" s="183" t="s">
        <v>7</v>
      </c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09"/>
      <c r="Z27" s="110"/>
      <c r="AA27" s="183" t="s">
        <v>8</v>
      </c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26"/>
      <c r="AU27" s="109"/>
      <c r="AV27" s="109"/>
      <c r="AW27" s="26"/>
      <c r="AX27" s="26"/>
      <c r="AY27" s="26"/>
    </row>
    <row r="28" spans="1:51" s="3" customFormat="1" ht="13.9" customHeight="1">
      <c r="A28" s="26"/>
      <c r="B28" s="31"/>
      <c r="C28" s="31"/>
      <c r="D28" s="31"/>
      <c r="E28" s="31"/>
      <c r="F28" s="31"/>
      <c r="G28" s="31"/>
      <c r="H28" s="31"/>
      <c r="I28" s="31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26"/>
      <c r="AX28" s="26"/>
      <c r="AY28" s="26"/>
    </row>
    <row r="29" spans="1:51" s="3" customFormat="1" ht="13.9" customHeight="1">
      <c r="A29" s="26"/>
      <c r="B29" s="168" t="s">
        <v>578</v>
      </c>
      <c r="C29" s="168"/>
      <c r="D29" s="168"/>
      <c r="E29" s="168"/>
      <c r="F29" s="168"/>
      <c r="G29" s="168"/>
      <c r="H29" s="108"/>
      <c r="I29" s="184"/>
      <c r="J29" s="185"/>
      <c r="K29" s="185"/>
      <c r="L29" s="185"/>
      <c r="M29" s="185"/>
      <c r="N29" s="185"/>
      <c r="O29" s="185"/>
      <c r="P29" s="185"/>
      <c r="Q29" s="185"/>
      <c r="R29" s="185"/>
      <c r="S29" s="186"/>
      <c r="T29" s="109"/>
      <c r="U29" s="109"/>
      <c r="V29" s="109"/>
      <c r="W29" s="109"/>
      <c r="X29" s="109"/>
      <c r="Y29" s="109"/>
      <c r="Z29" s="225" t="s">
        <v>600</v>
      </c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6"/>
      <c r="AM29" s="226" t="str">
        <f>IF(OR(I29="", M31=""), "", DATEDIF(I29, M31, "y"))</f>
        <v/>
      </c>
      <c r="AN29" s="227"/>
      <c r="AO29" s="26"/>
      <c r="AP29" s="26"/>
      <c r="AQ29" s="26"/>
      <c r="AR29" s="26"/>
      <c r="AS29" s="109"/>
      <c r="AT29" s="109"/>
      <c r="AU29" s="109"/>
      <c r="AV29" s="109"/>
      <c r="AW29" s="26"/>
      <c r="AX29" s="26"/>
      <c r="AY29" s="26"/>
    </row>
    <row r="30" spans="1:51" s="3" customFormat="1" ht="13.9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6"/>
      <c r="AM30" s="228"/>
      <c r="AN30" s="229"/>
      <c r="AO30" s="26"/>
      <c r="AP30" s="26"/>
      <c r="AQ30" s="26"/>
      <c r="AR30" s="26"/>
      <c r="AS30" s="109"/>
      <c r="AT30" s="109"/>
      <c r="AU30" s="109"/>
      <c r="AV30" s="109"/>
      <c r="AW30" s="26"/>
      <c r="AX30" s="26"/>
      <c r="AY30" s="26"/>
    </row>
    <row r="31" spans="1:51" s="3" customFormat="1" ht="13.9" customHeight="1">
      <c r="A31" s="26"/>
      <c r="B31" s="111" t="s">
        <v>601</v>
      </c>
      <c r="C31" s="111"/>
      <c r="D31" s="111"/>
      <c r="E31" s="111"/>
      <c r="F31" s="111"/>
      <c r="G31" s="111"/>
      <c r="H31" s="111"/>
      <c r="I31" s="112"/>
      <c r="J31" s="112"/>
      <c r="K31" s="112"/>
      <c r="L31" s="112"/>
      <c r="M31" s="224"/>
      <c r="N31" s="224"/>
      <c r="O31" s="224"/>
      <c r="P31" s="224"/>
      <c r="Q31" s="224"/>
      <c r="R31" s="224"/>
      <c r="S31" s="224"/>
      <c r="T31" s="224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26"/>
      <c r="AX31" s="26"/>
      <c r="AY31" s="26"/>
    </row>
    <row r="32" spans="1:51" s="3" customFormat="1" ht="13.9" customHeight="1">
      <c r="A32" s="26"/>
      <c r="B32" s="99"/>
      <c r="C32" s="99"/>
      <c r="D32" s="99"/>
      <c r="E32" s="99"/>
      <c r="F32" s="99"/>
      <c r="G32" s="99"/>
      <c r="H32" s="99"/>
      <c r="I32" s="99"/>
      <c r="J32" s="99"/>
      <c r="K32" s="113"/>
      <c r="L32" s="99"/>
      <c r="M32" s="9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26"/>
      <c r="AX32" s="26"/>
      <c r="AY32" s="26"/>
    </row>
    <row r="33" spans="1:51" s="3" customFormat="1" ht="13.9" customHeight="1">
      <c r="A33" s="26"/>
      <c r="B33" s="167" t="s">
        <v>176</v>
      </c>
      <c r="C33" s="167"/>
      <c r="D33" s="167"/>
      <c r="E33" s="167"/>
      <c r="F33" s="167"/>
      <c r="G33" s="167"/>
      <c r="H33" s="167"/>
      <c r="I33" s="31"/>
      <c r="J33" s="188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90"/>
      <c r="AW33" s="26"/>
      <c r="AX33" s="26"/>
      <c r="AY33" s="26"/>
    </row>
    <row r="34" spans="1:51" s="3" customFormat="1" ht="13.9" customHeight="1">
      <c r="A34" s="26"/>
      <c r="B34" s="26"/>
      <c r="C34" s="31"/>
      <c r="D34" s="31"/>
      <c r="E34" s="31"/>
      <c r="F34" s="31"/>
      <c r="G34" s="31"/>
      <c r="H34" s="31"/>
      <c r="I34" s="31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26"/>
      <c r="AX34" s="26"/>
      <c r="AY34" s="26"/>
    </row>
    <row r="35" spans="1:51" s="3" customFormat="1" ht="13.9" customHeight="1">
      <c r="A35" s="26"/>
      <c r="B35" s="167" t="s">
        <v>213</v>
      </c>
      <c r="C35" s="167"/>
      <c r="D35" s="167"/>
      <c r="E35" s="167"/>
      <c r="F35" s="167"/>
      <c r="G35" s="167"/>
      <c r="H35" s="167"/>
      <c r="I35" s="31"/>
      <c r="J35" s="187" t="s">
        <v>577</v>
      </c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26"/>
      <c r="AE35" s="168" t="s">
        <v>575</v>
      </c>
      <c r="AF35" s="168"/>
      <c r="AG35" s="168"/>
      <c r="AH35" s="168"/>
      <c r="AI35" s="168"/>
      <c r="AJ35" s="168"/>
      <c r="AK35" s="114"/>
      <c r="AL35" s="191" t="str">
        <f>IFERROR(VLOOKUP(J35,province!B:C,2,FALSE),"")</f>
        <v/>
      </c>
      <c r="AM35" s="191"/>
      <c r="AN35" s="191"/>
      <c r="AO35" s="191"/>
      <c r="AP35" s="191"/>
      <c r="AQ35" s="114"/>
      <c r="AR35" s="114"/>
      <c r="AS35" s="114"/>
      <c r="AT35" s="114"/>
      <c r="AU35" s="114"/>
      <c r="AV35" s="114"/>
      <c r="AW35" s="26"/>
      <c r="AX35" s="26"/>
      <c r="AY35" s="26"/>
    </row>
    <row r="36" spans="1:51" s="3" customFormat="1" ht="13.9" customHeight="1">
      <c r="A36" s="26"/>
      <c r="B36" s="115"/>
      <c r="C36" s="31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</row>
    <row r="37" spans="1:51" s="3" customFormat="1" ht="13.9" customHeight="1">
      <c r="A37" s="26"/>
      <c r="B37" s="194" t="s">
        <v>177</v>
      </c>
      <c r="C37" s="194"/>
      <c r="D37" s="194"/>
      <c r="E37" s="194"/>
      <c r="F37" s="194"/>
      <c r="G37" s="194"/>
      <c r="H37" s="194"/>
      <c r="I37" s="26"/>
      <c r="J37" s="116"/>
      <c r="K37" s="183" t="s">
        <v>9</v>
      </c>
      <c r="L37" s="167"/>
      <c r="M37" s="167"/>
      <c r="N37" s="167"/>
      <c r="O37" s="167"/>
      <c r="P37" s="167"/>
      <c r="Q37" s="26"/>
      <c r="R37" s="26"/>
      <c r="S37" s="116"/>
      <c r="T37" s="183" t="s">
        <v>10</v>
      </c>
      <c r="U37" s="167"/>
      <c r="V37" s="26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26"/>
      <c r="AS37" s="167" t="s">
        <v>11</v>
      </c>
      <c r="AT37" s="167"/>
      <c r="AU37" s="167"/>
      <c r="AV37" s="167"/>
      <c r="AW37" s="167"/>
      <c r="AX37" s="26"/>
      <c r="AY37" s="26"/>
    </row>
    <row r="38" spans="1:51" s="3" customFormat="1" ht="13.9" customHeight="1">
      <c r="A38" s="26"/>
      <c r="B38" s="115"/>
      <c r="C38" s="26"/>
      <c r="D38" s="26"/>
      <c r="E38" s="26"/>
      <c r="F38" s="26"/>
      <c r="G38" s="26"/>
      <c r="H38" s="26"/>
      <c r="I38" s="26"/>
      <c r="J38" s="103"/>
      <c r="K38" s="109"/>
      <c r="L38" s="26"/>
      <c r="M38" s="26"/>
      <c r="N38" s="26"/>
      <c r="O38" s="26"/>
      <c r="P38" s="26"/>
      <c r="Q38" s="26"/>
      <c r="R38" s="26"/>
      <c r="S38" s="103"/>
      <c r="T38" s="109"/>
      <c r="U38" s="26"/>
      <c r="V38" s="117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26"/>
      <c r="AT38" s="26"/>
      <c r="AU38" s="26"/>
      <c r="AV38" s="119"/>
      <c r="AW38" s="26"/>
      <c r="AX38" s="26"/>
      <c r="AY38" s="26"/>
    </row>
    <row r="39" spans="1:51" s="3" customFormat="1" ht="13.9" customHeight="1">
      <c r="A39" s="26"/>
      <c r="B39" s="167" t="s">
        <v>178</v>
      </c>
      <c r="C39" s="167"/>
      <c r="D39" s="167"/>
      <c r="E39" s="167"/>
      <c r="F39" s="167"/>
      <c r="G39" s="167"/>
      <c r="H39" s="167"/>
      <c r="I39" s="120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26"/>
      <c r="AE39" s="168" t="s">
        <v>579</v>
      </c>
      <c r="AF39" s="168"/>
      <c r="AG39" s="168"/>
      <c r="AH39" s="168"/>
      <c r="AI39" s="168"/>
      <c r="AJ39" s="168"/>
      <c r="AK39" s="121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08"/>
      <c r="AX39" s="122"/>
      <c r="AY39" s="26"/>
    </row>
    <row r="40" spans="1:51" s="3" customFormat="1" ht="13.9" customHeight="1">
      <c r="A40" s="26"/>
      <c r="B40" s="115"/>
      <c r="C40" s="26"/>
      <c r="D40" s="26"/>
      <c r="E40" s="26"/>
      <c r="F40" s="26"/>
      <c r="G40" s="26"/>
      <c r="H40" s="26"/>
      <c r="I40" s="26"/>
      <c r="J40" s="103"/>
      <c r="K40" s="109"/>
      <c r="L40" s="26"/>
      <c r="M40" s="26"/>
      <c r="N40" s="26"/>
      <c r="O40" s="26"/>
      <c r="P40" s="26"/>
      <c r="Q40" s="26"/>
      <c r="R40" s="26"/>
      <c r="S40" s="103"/>
      <c r="T40" s="109"/>
      <c r="U40" s="26"/>
      <c r="V40" s="117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26"/>
      <c r="AT40" s="26"/>
      <c r="AU40" s="26"/>
      <c r="AV40" s="119"/>
      <c r="AW40" s="26"/>
      <c r="AX40" s="26"/>
      <c r="AY40" s="26"/>
    </row>
    <row r="41" spans="1:51" s="3" customFormat="1" ht="13.9" customHeight="1">
      <c r="A41" s="26"/>
      <c r="B41" s="167" t="s">
        <v>580</v>
      </c>
      <c r="C41" s="167"/>
      <c r="D41" s="167"/>
      <c r="E41" s="167"/>
      <c r="F41" s="167"/>
      <c r="G41" s="167"/>
      <c r="H41" s="167"/>
      <c r="I41" s="26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26"/>
      <c r="V41" s="117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26"/>
      <c r="AT41" s="26"/>
      <c r="AU41" s="26"/>
      <c r="AV41" s="119"/>
      <c r="AW41" s="26"/>
      <c r="AX41" s="26"/>
      <c r="AY41" s="26"/>
    </row>
    <row r="42" spans="1:51" s="3" customFormat="1" ht="13.9" customHeight="1">
      <c r="A42" s="26"/>
      <c r="B42" s="115"/>
      <c r="C42" s="26"/>
      <c r="D42" s="26"/>
      <c r="E42" s="26"/>
      <c r="F42" s="26"/>
      <c r="G42" s="26"/>
      <c r="H42" s="26"/>
      <c r="I42" s="26"/>
      <c r="J42" s="103"/>
      <c r="K42" s="109"/>
      <c r="L42" s="26"/>
      <c r="M42" s="26"/>
      <c r="N42" s="26"/>
      <c r="O42" s="26"/>
      <c r="P42" s="26"/>
      <c r="Q42" s="26"/>
      <c r="R42" s="26"/>
      <c r="S42" s="103"/>
      <c r="T42" s="109"/>
      <c r="U42" s="26"/>
      <c r="V42" s="117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26"/>
      <c r="AT42" s="26"/>
      <c r="AU42" s="26"/>
      <c r="AV42" s="119"/>
      <c r="AW42" s="26"/>
      <c r="AX42" s="26"/>
      <c r="AY42" s="26"/>
    </row>
    <row r="43" spans="1:51" s="3" customFormat="1" ht="13.9" customHeight="1">
      <c r="A43" s="26"/>
      <c r="B43" s="167" t="s">
        <v>593</v>
      </c>
      <c r="C43" s="167"/>
      <c r="D43" s="167"/>
      <c r="E43" s="167"/>
      <c r="F43" s="167"/>
      <c r="G43" s="167"/>
      <c r="H43" s="167"/>
      <c r="I43" s="26"/>
      <c r="J43" s="187" t="s">
        <v>115</v>
      </c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26"/>
      <c r="V43" s="117"/>
      <c r="W43" s="187" t="s">
        <v>115</v>
      </c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18"/>
      <c r="AI43" s="118"/>
      <c r="AJ43" s="187" t="s">
        <v>115</v>
      </c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26"/>
      <c r="AV43" s="119"/>
      <c r="AW43" s="26"/>
      <c r="AX43" s="26"/>
      <c r="AY43" s="26"/>
    </row>
    <row r="44" spans="1:51" s="3" customFormat="1" ht="13.9" customHeight="1">
      <c r="A44" s="26"/>
      <c r="B44" s="115"/>
      <c r="C44" s="26"/>
      <c r="D44" s="26"/>
      <c r="E44" s="26"/>
      <c r="F44" s="26"/>
      <c r="G44" s="26"/>
      <c r="H44" s="26"/>
      <c r="I44" s="26"/>
      <c r="J44" s="92"/>
      <c r="K44" s="109"/>
      <c r="L44" s="26"/>
      <c r="M44" s="26"/>
      <c r="N44" s="26"/>
      <c r="O44" s="26"/>
      <c r="P44" s="26"/>
      <c r="Q44" s="26"/>
      <c r="R44" s="26"/>
      <c r="S44" s="92"/>
      <c r="T44" s="109"/>
      <c r="U44" s="26"/>
      <c r="V44" s="117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26"/>
      <c r="AT44" s="26"/>
      <c r="AU44" s="26"/>
      <c r="AV44" s="119"/>
      <c r="AW44" s="26"/>
      <c r="AX44" s="26"/>
      <c r="AY44" s="26"/>
    </row>
    <row r="45" spans="1:51" s="3" customFormat="1" ht="13.9" customHeight="1">
      <c r="A45" s="26"/>
      <c r="B45" s="115"/>
      <c r="C45" s="26"/>
      <c r="D45" s="26"/>
      <c r="E45" s="26"/>
      <c r="F45" s="26"/>
      <c r="G45" s="26"/>
      <c r="H45" s="26"/>
      <c r="I45" s="26"/>
      <c r="J45" s="103"/>
      <c r="K45" s="109"/>
      <c r="L45" s="26"/>
      <c r="M45" s="26"/>
      <c r="N45" s="26"/>
      <c r="O45" s="26"/>
      <c r="P45" s="26"/>
      <c r="Q45" s="26"/>
      <c r="R45" s="26"/>
      <c r="S45" s="103"/>
      <c r="T45" s="109"/>
      <c r="U45" s="26"/>
      <c r="V45" s="117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26"/>
      <c r="AT45" s="26"/>
      <c r="AU45" s="26"/>
      <c r="AV45" s="119"/>
      <c r="AW45" s="26"/>
      <c r="AX45" s="26"/>
      <c r="AY45" s="26"/>
    </row>
    <row r="46" spans="1:51" s="3" customFormat="1" ht="13.9" customHeight="1">
      <c r="A46" s="26"/>
      <c r="B46" s="203" t="s">
        <v>617</v>
      </c>
      <c r="C46" s="203"/>
      <c r="D46" s="203"/>
      <c r="E46" s="203"/>
      <c r="F46" s="203"/>
      <c r="G46" s="203"/>
      <c r="H46" s="203"/>
      <c r="I46" s="203"/>
      <c r="J46" s="203"/>
      <c r="K46" s="203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119"/>
      <c r="AW46" s="26"/>
      <c r="AX46" s="26"/>
      <c r="AY46" s="26"/>
    </row>
    <row r="47" spans="1:51" s="3" customFormat="1" ht="13.9" customHeight="1">
      <c r="A47" s="26"/>
      <c r="B47" s="115"/>
      <c r="C47" s="26"/>
      <c r="D47" s="26"/>
      <c r="E47" s="26"/>
      <c r="F47" s="26"/>
      <c r="G47" s="26"/>
      <c r="H47" s="26"/>
      <c r="I47" s="26"/>
      <c r="J47" s="103"/>
      <c r="K47" s="109"/>
      <c r="L47" s="26"/>
      <c r="M47" s="26"/>
      <c r="N47" s="26"/>
      <c r="O47" s="26"/>
      <c r="P47" s="26"/>
      <c r="Q47" s="26"/>
      <c r="R47" s="26"/>
      <c r="S47" s="103"/>
      <c r="T47" s="109"/>
      <c r="U47" s="26"/>
      <c r="V47" s="117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26"/>
      <c r="AT47" s="26"/>
      <c r="AU47" s="26"/>
      <c r="AV47" s="119"/>
      <c r="AW47" s="26"/>
      <c r="AX47" s="26"/>
      <c r="AY47" s="26"/>
    </row>
    <row r="48" spans="1:51" s="3" customFormat="1" ht="13.9" customHeight="1">
      <c r="A48" s="26"/>
      <c r="B48" s="115"/>
      <c r="C48" s="110"/>
      <c r="D48" s="26"/>
      <c r="E48" s="216" t="s">
        <v>206</v>
      </c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121"/>
      <c r="AX48" s="26"/>
      <c r="AY48" s="26"/>
    </row>
    <row r="49" spans="1:51" s="3" customFormat="1" ht="13.9" customHeight="1">
      <c r="A49" s="26"/>
      <c r="B49" s="115"/>
      <c r="C49" s="26"/>
      <c r="D49" s="26"/>
      <c r="E49" s="26"/>
      <c r="F49" s="26"/>
      <c r="G49" s="26"/>
      <c r="H49" s="26"/>
      <c r="I49" s="26"/>
      <c r="J49" s="92"/>
      <c r="K49" s="109"/>
      <c r="L49" s="26"/>
      <c r="M49" s="26"/>
      <c r="N49" s="26"/>
      <c r="O49" s="26"/>
      <c r="P49" s="26"/>
      <c r="Q49" s="26"/>
      <c r="R49" s="26"/>
      <c r="S49" s="92"/>
      <c r="T49" s="109"/>
      <c r="U49" s="26"/>
      <c r="V49" s="117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58"/>
      <c r="AY49" s="58"/>
    </row>
    <row r="50" spans="1:51" s="3" customFormat="1" ht="13.9" customHeight="1">
      <c r="A50" s="26"/>
      <c r="B50" s="115"/>
      <c r="C50" s="26"/>
      <c r="D50" s="26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18"/>
      <c r="AG50" s="118"/>
      <c r="AH50" s="118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58"/>
      <c r="AY50" s="58"/>
    </row>
    <row r="51" spans="1:51" s="3" customFormat="1" ht="13.9" customHeight="1">
      <c r="A51" s="26"/>
      <c r="B51" s="115"/>
      <c r="C51" s="26"/>
      <c r="D51" s="26"/>
      <c r="E51" s="26"/>
      <c r="F51" s="26"/>
      <c r="G51" s="26"/>
      <c r="H51" s="26"/>
      <c r="I51" s="26"/>
      <c r="J51" s="92"/>
      <c r="K51" s="109"/>
      <c r="L51" s="26"/>
      <c r="M51" s="26"/>
      <c r="N51" s="26"/>
      <c r="O51" s="26"/>
      <c r="P51" s="26"/>
      <c r="Q51" s="26"/>
      <c r="R51" s="26"/>
      <c r="S51" s="92"/>
      <c r="T51" s="109"/>
      <c r="U51" s="26"/>
      <c r="V51" s="117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58"/>
      <c r="AY51" s="58"/>
    </row>
    <row r="52" spans="1:51" s="3" customFormat="1" ht="13.9" customHeight="1">
      <c r="A52" s="26"/>
      <c r="B52" s="115"/>
      <c r="C52" s="26"/>
      <c r="D52" s="26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26"/>
      <c r="AT52" s="26"/>
      <c r="AU52" s="26"/>
      <c r="AV52" s="119"/>
      <c r="AW52" s="26"/>
      <c r="AX52" s="26"/>
      <c r="AY52" s="26"/>
    </row>
    <row r="53" spans="1:51" s="3" customFormat="1" ht="13.9" customHeight="1">
      <c r="A53" s="26"/>
      <c r="B53" s="115"/>
      <c r="C53" s="26"/>
      <c r="D53" s="26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26"/>
      <c r="AT53" s="26"/>
      <c r="AU53" s="26"/>
      <c r="AV53" s="119"/>
      <c r="AW53" s="26"/>
      <c r="AX53" s="26"/>
      <c r="AY53" s="26"/>
    </row>
    <row r="54" spans="1:51" s="3" customFormat="1" ht="13.9" customHeight="1">
      <c r="A54" s="26"/>
      <c r="B54" s="115"/>
      <c r="C54" s="123"/>
      <c r="D54" s="26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26"/>
      <c r="AX54" s="26"/>
      <c r="AY54" s="26"/>
    </row>
    <row r="55" spans="1:51" s="3" customFormat="1" ht="13.9" customHeight="1">
      <c r="A55" s="26"/>
      <c r="B55" s="115"/>
      <c r="C55" s="26"/>
      <c r="D55" s="26"/>
      <c r="E55" s="26"/>
      <c r="F55" s="26"/>
      <c r="G55" s="26"/>
      <c r="H55" s="26"/>
      <c r="I55" s="26"/>
      <c r="J55" s="103"/>
      <c r="K55" s="109"/>
      <c r="L55" s="26"/>
      <c r="M55" s="26"/>
      <c r="N55" s="26"/>
      <c r="O55" s="26"/>
      <c r="P55" s="26"/>
      <c r="Q55" s="26"/>
      <c r="R55" s="26"/>
      <c r="S55" s="103"/>
      <c r="T55" s="109"/>
      <c r="U55" s="26"/>
      <c r="V55" s="117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26"/>
      <c r="AT55" s="26"/>
      <c r="AU55" s="26"/>
      <c r="AV55" s="119"/>
      <c r="AW55" s="26"/>
      <c r="AX55" s="26"/>
      <c r="AY55" s="26"/>
    </row>
    <row r="56" spans="1:51" s="3" customFormat="1" ht="13.9" customHeight="1">
      <c r="A56" s="26"/>
      <c r="B56" s="115"/>
      <c r="C56" s="110"/>
      <c r="D56" s="26"/>
      <c r="E56" s="202" t="s">
        <v>717</v>
      </c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6"/>
      <c r="AX56" s="26"/>
      <c r="AY56" s="26"/>
    </row>
    <row r="57" spans="1:51" s="3" customFormat="1" ht="13.9" customHeight="1">
      <c r="A57" s="26"/>
      <c r="B57" s="115"/>
      <c r="C57" s="26"/>
      <c r="D57" s="26"/>
      <c r="E57" s="26"/>
      <c r="F57" s="26"/>
      <c r="G57" s="26"/>
      <c r="H57" s="26"/>
      <c r="I57" s="26"/>
      <c r="J57" s="103"/>
      <c r="K57" s="109"/>
      <c r="L57" s="26"/>
      <c r="M57" s="26"/>
      <c r="N57" s="26"/>
      <c r="O57" s="26"/>
      <c r="P57" s="26"/>
      <c r="Q57" s="26"/>
      <c r="R57" s="26"/>
      <c r="S57" s="103"/>
      <c r="T57" s="109"/>
      <c r="U57" s="26"/>
      <c r="V57" s="117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26"/>
      <c r="AT57" s="26"/>
      <c r="AU57" s="26"/>
      <c r="AV57" s="119"/>
      <c r="AW57" s="26"/>
      <c r="AX57" s="26"/>
      <c r="AY57" s="26"/>
    </row>
    <row r="58" spans="1:51" s="3" customFormat="1" ht="13.9" customHeight="1">
      <c r="A58" s="26"/>
      <c r="B58" s="115"/>
      <c r="C58" s="110"/>
      <c r="D58" s="26"/>
      <c r="E58" s="202" t="s">
        <v>595</v>
      </c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6"/>
      <c r="AX58" s="26"/>
      <c r="AY58" s="26"/>
    </row>
    <row r="59" spans="1:51" s="3" customFormat="1" ht="13.9" customHeight="1">
      <c r="A59" s="26"/>
      <c r="B59" s="115"/>
      <c r="C59" s="149"/>
      <c r="D59" s="26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26"/>
      <c r="AX59" s="26"/>
      <c r="AY59" s="26"/>
    </row>
    <row r="60" spans="1:51" s="3" customFormat="1" ht="13.9" customHeight="1">
      <c r="A60" s="26"/>
      <c r="B60" s="115"/>
      <c r="C60" s="110"/>
      <c r="D60" s="26"/>
      <c r="E60" s="213" t="s">
        <v>205</v>
      </c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5"/>
      <c r="AW60" s="26"/>
      <c r="AX60" s="26"/>
      <c r="AY60" s="26"/>
    </row>
    <row r="61" spans="1:51" s="3" customFormat="1" ht="13.9" customHeight="1">
      <c r="A61" s="26"/>
      <c r="B61" s="115"/>
      <c r="C61" s="26"/>
      <c r="D61" s="26"/>
      <c r="E61" s="26"/>
      <c r="F61" s="26"/>
      <c r="G61" s="26"/>
      <c r="H61" s="26"/>
      <c r="I61" s="26"/>
      <c r="J61" s="103"/>
      <c r="K61" s="109"/>
      <c r="L61" s="26"/>
      <c r="M61" s="26"/>
      <c r="N61" s="26"/>
      <c r="O61" s="26"/>
      <c r="P61" s="26"/>
      <c r="Q61" s="26"/>
      <c r="R61" s="26"/>
      <c r="S61" s="103"/>
      <c r="T61" s="109"/>
      <c r="U61" s="26"/>
      <c r="V61" s="117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26"/>
      <c r="AT61" s="26"/>
      <c r="AU61" s="26"/>
      <c r="AV61" s="119"/>
      <c r="AW61" s="26"/>
      <c r="AX61" s="26"/>
      <c r="AY61" s="26"/>
    </row>
    <row r="62" spans="1:51" s="3" customFormat="1" ht="13.9" customHeight="1">
      <c r="A62" s="26"/>
      <c r="B62" s="115"/>
      <c r="C62" s="110"/>
      <c r="D62" s="26"/>
      <c r="E62" s="202" t="s">
        <v>207</v>
      </c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6"/>
      <c r="AX62" s="26"/>
      <c r="AY62" s="26"/>
    </row>
    <row r="63" spans="1:51" s="3" customFormat="1" ht="13.9" customHeight="1">
      <c r="A63" s="26"/>
      <c r="B63" s="115"/>
      <c r="C63" s="26"/>
      <c r="D63" s="26"/>
      <c r="E63" s="26"/>
      <c r="F63" s="26"/>
      <c r="G63" s="26"/>
      <c r="H63" s="26"/>
      <c r="I63" s="26"/>
      <c r="J63" s="103"/>
      <c r="K63" s="109"/>
      <c r="L63" s="26"/>
      <c r="M63" s="26"/>
      <c r="N63" s="26"/>
      <c r="O63" s="26"/>
      <c r="P63" s="26"/>
      <c r="Q63" s="26"/>
      <c r="R63" s="26"/>
      <c r="S63" s="103"/>
      <c r="T63" s="109"/>
      <c r="U63" s="26"/>
      <c r="V63" s="117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26"/>
      <c r="AT63" s="26"/>
      <c r="AU63" s="26"/>
      <c r="AV63" s="119"/>
      <c r="AW63" s="26"/>
      <c r="AX63" s="26"/>
      <c r="AY63" s="26"/>
    </row>
    <row r="64" spans="1:51" s="3" customFormat="1" ht="13.9" customHeight="1">
      <c r="A64" s="26"/>
      <c r="B64" s="115"/>
      <c r="C64" s="110"/>
      <c r="D64" s="26"/>
      <c r="E64" s="204" t="s">
        <v>761</v>
      </c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6"/>
      <c r="AW64" s="26"/>
      <c r="AX64" s="26"/>
      <c r="AY64" s="26"/>
    </row>
    <row r="65" spans="1:51" s="3" customFormat="1" ht="13.9" customHeight="1">
      <c r="A65" s="26"/>
      <c r="B65" s="115"/>
      <c r="C65" s="26"/>
      <c r="D65" s="26"/>
      <c r="E65" s="207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9"/>
      <c r="AW65" s="26"/>
      <c r="AX65" s="26"/>
      <c r="AY65" s="26"/>
    </row>
    <row r="66" spans="1:51" s="3" customFormat="1" ht="13.9" customHeight="1">
      <c r="A66" s="26"/>
      <c r="B66" s="115"/>
      <c r="C66" s="26"/>
      <c r="D66" s="26"/>
      <c r="E66" s="207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9"/>
      <c r="AW66" s="26"/>
      <c r="AX66" s="26"/>
      <c r="AY66" s="26"/>
    </row>
    <row r="67" spans="1:51" s="3" customFormat="1" ht="13.9" customHeight="1">
      <c r="A67" s="26"/>
      <c r="B67" s="115"/>
      <c r="C67" s="26"/>
      <c r="D67" s="26"/>
      <c r="E67" s="210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2"/>
      <c r="AW67" s="26"/>
      <c r="AX67" s="26"/>
      <c r="AY67" s="26"/>
    </row>
    <row r="68" spans="1:51" s="3" customFormat="1" ht="13.9" customHeight="1">
      <c r="A68" s="26"/>
      <c r="B68" s="115"/>
      <c r="C68" s="26"/>
      <c r="D68" s="26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26"/>
      <c r="AX68" s="26"/>
      <c r="AY68" s="26"/>
    </row>
    <row r="69" spans="1:51" s="3" customFormat="1" ht="13.9" customHeight="1">
      <c r="A69" s="26"/>
      <c r="B69" s="115"/>
      <c r="C69" s="110"/>
      <c r="D69" s="26"/>
      <c r="E69" s="202" t="s">
        <v>762</v>
      </c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6"/>
      <c r="AX69" s="26"/>
      <c r="AY69" s="26"/>
    </row>
    <row r="70" spans="1:51" s="3" customFormat="1" ht="13.9" customHeight="1">
      <c r="A70" s="26"/>
      <c r="B70" s="115"/>
      <c r="C70" s="26"/>
      <c r="D70" s="26"/>
      <c r="E70" s="158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59"/>
      <c r="AV70" s="159"/>
      <c r="AW70" s="26"/>
      <c r="AX70" s="26"/>
      <c r="AY70" s="26"/>
    </row>
    <row r="71" spans="1:51" s="3" customFormat="1" ht="13.9" customHeight="1">
      <c r="A71" s="26"/>
      <c r="B71" s="115"/>
      <c r="C71" s="110"/>
      <c r="D71" s="26"/>
      <c r="E71" s="204" t="s">
        <v>208</v>
      </c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5"/>
      <c r="AU71" s="205"/>
      <c r="AV71" s="206"/>
      <c r="AW71" s="26"/>
      <c r="AX71" s="26"/>
      <c r="AY71" s="26"/>
    </row>
    <row r="72" spans="1:51" s="3" customFormat="1" ht="13.9" customHeight="1">
      <c r="A72" s="26"/>
      <c r="B72" s="115"/>
      <c r="C72" s="26"/>
      <c r="D72" s="26"/>
      <c r="E72" s="207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9"/>
      <c r="AW72" s="26"/>
      <c r="AX72" s="26"/>
      <c r="AY72" s="26"/>
    </row>
    <row r="73" spans="1:51" s="3" customFormat="1" ht="13.9" customHeight="1">
      <c r="A73" s="26"/>
      <c r="B73" s="115"/>
      <c r="C73" s="26"/>
      <c r="D73" s="26"/>
      <c r="E73" s="210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2"/>
      <c r="AW73" s="26"/>
      <c r="AX73" s="26"/>
      <c r="AY73" s="26"/>
    </row>
    <row r="74" spans="1:51" s="3" customFormat="1" ht="13.9" customHeight="1">
      <c r="A74" s="26"/>
      <c r="B74" s="115"/>
      <c r="C74" s="26"/>
      <c r="D74" s="26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26"/>
      <c r="AX74" s="26"/>
      <c r="AY74" s="26"/>
    </row>
    <row r="75" spans="1:51" s="3" customFormat="1" ht="13.9" customHeight="1">
      <c r="A75" s="26"/>
      <c r="B75" s="115"/>
      <c r="C75" s="110"/>
      <c r="D75" s="26"/>
      <c r="E75" s="202" t="s">
        <v>715</v>
      </c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202"/>
      <c r="AT75" s="202"/>
      <c r="AU75" s="202"/>
      <c r="AV75" s="202"/>
      <c r="AW75" s="26"/>
      <c r="AX75" s="26"/>
      <c r="AY75" s="26"/>
    </row>
    <row r="76" spans="1:51" s="3" customFormat="1" ht="13.9" customHeight="1">
      <c r="A76" s="26"/>
      <c r="B76" s="115"/>
      <c r="C76" s="149"/>
      <c r="D76" s="92"/>
      <c r="E76" s="148"/>
      <c r="F76" s="148"/>
      <c r="G76" s="153"/>
      <c r="H76" s="150"/>
      <c r="I76" s="150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26"/>
      <c r="AX76" s="26"/>
      <c r="AY76" s="26"/>
    </row>
    <row r="77" spans="1:51" s="3" customFormat="1" ht="13.9" customHeight="1">
      <c r="A77" s="26"/>
      <c r="B77" s="115"/>
      <c r="C77" s="149"/>
      <c r="D77" s="92"/>
      <c r="E77" s="148"/>
      <c r="F77" s="166"/>
      <c r="G77" s="152"/>
      <c r="H77" s="220" t="s">
        <v>720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124"/>
      <c r="AO77" s="124"/>
      <c r="AP77" s="124"/>
      <c r="AQ77" s="124"/>
      <c r="AR77" s="124"/>
      <c r="AS77" s="124"/>
      <c r="AT77" s="124"/>
      <c r="AU77" s="124"/>
      <c r="AV77" s="124"/>
      <c r="AW77" s="26"/>
      <c r="AX77" s="26"/>
      <c r="AY77" s="26"/>
    </row>
    <row r="78" spans="1:51" s="3" customFormat="1" ht="13.9" customHeight="1">
      <c r="A78" s="26"/>
      <c r="B78" s="115"/>
      <c r="C78" s="149"/>
      <c r="D78" s="92"/>
      <c r="E78" s="148"/>
      <c r="F78" s="148"/>
      <c r="G78" s="152"/>
      <c r="H78" s="151"/>
      <c r="I78" s="151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26"/>
      <c r="AX78" s="26"/>
      <c r="AY78" s="26"/>
    </row>
    <row r="79" spans="1:51" s="3" customFormat="1" ht="13.9" customHeight="1">
      <c r="A79" s="26"/>
      <c r="B79" s="115"/>
      <c r="C79" s="149"/>
      <c r="D79" s="92"/>
      <c r="E79" s="148"/>
      <c r="F79" s="166"/>
      <c r="G79" s="152"/>
      <c r="H79" s="220" t="s">
        <v>718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124"/>
      <c r="AO79" s="124"/>
      <c r="AP79" s="124"/>
      <c r="AQ79" s="124"/>
      <c r="AR79" s="124"/>
      <c r="AS79" s="124"/>
      <c r="AT79" s="124"/>
      <c r="AU79" s="124"/>
      <c r="AV79" s="124"/>
      <c r="AW79" s="26"/>
      <c r="AX79" s="26"/>
      <c r="AY79" s="26"/>
    </row>
    <row r="80" spans="1:51" s="3" customFormat="1" ht="13.9" customHeight="1">
      <c r="A80" s="26"/>
      <c r="B80" s="115"/>
      <c r="C80" s="149"/>
      <c r="D80" s="92"/>
      <c r="E80" s="148"/>
      <c r="F80" s="148"/>
      <c r="G80" s="152"/>
      <c r="H80" s="151"/>
      <c r="I80" s="151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26"/>
      <c r="AX80" s="26"/>
      <c r="AY80" s="26"/>
    </row>
    <row r="81" spans="1:51" s="3" customFormat="1" ht="13.9" customHeight="1">
      <c r="A81" s="26"/>
      <c r="B81" s="115"/>
      <c r="C81" s="149"/>
      <c r="D81" s="92"/>
      <c r="E81" s="148"/>
      <c r="F81" s="166"/>
      <c r="G81" s="152"/>
      <c r="H81" s="221" t="s">
        <v>719</v>
      </c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3"/>
      <c r="AN81" s="124"/>
      <c r="AO81" s="124"/>
      <c r="AP81" s="124"/>
      <c r="AQ81" s="124"/>
      <c r="AR81" s="124"/>
      <c r="AS81" s="124"/>
      <c r="AT81" s="124"/>
      <c r="AU81" s="124"/>
      <c r="AV81" s="124"/>
      <c r="AW81" s="26"/>
      <c r="AX81" s="26"/>
      <c r="AY81" s="26"/>
    </row>
    <row r="82" spans="1:51" s="3" customFormat="1" ht="13.9" customHeight="1">
      <c r="A82" s="26"/>
      <c r="B82" s="115"/>
      <c r="C82" s="149"/>
      <c r="D82" s="92"/>
      <c r="E82" s="148"/>
      <c r="F82" s="148"/>
      <c r="G82" s="152"/>
      <c r="H82" s="151"/>
      <c r="I82" s="151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26"/>
      <c r="AX82" s="26"/>
      <c r="AY82" s="26"/>
    </row>
    <row r="83" spans="1:51" s="106" customFormat="1" ht="13.9" customHeight="1">
      <c r="A83" s="177" t="s">
        <v>12</v>
      </c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05"/>
      <c r="AY83" s="105"/>
    </row>
    <row r="84" spans="1:51" s="106" customFormat="1" ht="13.9" customHeight="1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2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</row>
    <row r="85" spans="1:51" s="3" customFormat="1" ht="13.9" customHeight="1">
      <c r="A85" s="201" t="s">
        <v>209</v>
      </c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  <c r="AV85" s="201"/>
      <c r="AW85" s="201"/>
      <c r="AX85" s="26"/>
      <c r="AY85" s="26"/>
    </row>
    <row r="86" spans="1:51" s="3" customFormat="1" ht="13.9" customHeight="1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6"/>
      <c r="AY86" s="26"/>
    </row>
    <row r="87" spans="1:51" s="3" customFormat="1" ht="13.9" customHeight="1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26"/>
      <c r="AY87" s="26"/>
    </row>
    <row r="88" spans="1:51" s="3" customFormat="1" ht="13.9" customHeight="1">
      <c r="A88" s="109"/>
      <c r="B88" s="196" t="s">
        <v>210</v>
      </c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26"/>
      <c r="AY88" s="26"/>
    </row>
    <row r="89" spans="1:51" s="3" customFormat="1" ht="13.9" customHeight="1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26"/>
      <c r="AY89" s="26"/>
    </row>
    <row r="90" spans="1:51" s="3" customFormat="1" ht="13.9" customHeight="1">
      <c r="A90" s="109"/>
      <c r="B90" s="196" t="s">
        <v>13</v>
      </c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26"/>
      <c r="AY90" s="26"/>
    </row>
    <row r="91" spans="1:51" s="3" customFormat="1" ht="13.9" customHeight="1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26"/>
      <c r="AY91" s="26"/>
    </row>
    <row r="92" spans="1:51" s="3" customFormat="1" ht="13.9" customHeight="1">
      <c r="A92" s="109"/>
      <c r="B92" s="218" t="s">
        <v>14</v>
      </c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109"/>
      <c r="AS92" s="109"/>
      <c r="AT92" s="109"/>
      <c r="AU92" s="109"/>
      <c r="AV92" s="109"/>
      <c r="AW92" s="109"/>
      <c r="AX92" s="26"/>
      <c r="AY92" s="26"/>
    </row>
    <row r="93" spans="1:51" s="3" customFormat="1" ht="13.9" customHeight="1">
      <c r="A93" s="109"/>
      <c r="B93" s="115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26"/>
      <c r="AY93" s="26"/>
    </row>
    <row r="94" spans="1:51" s="3" customFormat="1" ht="13.9" customHeight="1">
      <c r="A94" s="109"/>
      <c r="B94" s="218" t="s">
        <v>15</v>
      </c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26"/>
      <c r="AY94" s="26"/>
    </row>
    <row r="95" spans="1:51" s="3" customFormat="1" ht="13.9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109"/>
      <c r="AX95" s="26"/>
      <c r="AY95" s="26"/>
    </row>
    <row r="96" spans="1:51" s="3" customFormat="1" ht="13.9" customHeight="1">
      <c r="A96" s="26"/>
      <c r="B96" s="199" t="s">
        <v>16</v>
      </c>
      <c r="C96" s="199"/>
      <c r="D96" s="199"/>
      <c r="E96" s="199"/>
      <c r="F96" s="199"/>
      <c r="G96" s="199"/>
      <c r="H96" s="199"/>
      <c r="I96" s="26"/>
      <c r="J96" s="196" t="s">
        <v>17</v>
      </c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26"/>
      <c r="AQ96" s="26"/>
      <c r="AR96" s="26"/>
      <c r="AS96" s="26"/>
      <c r="AT96" s="26"/>
      <c r="AU96" s="26"/>
      <c r="AV96" s="26"/>
      <c r="AW96" s="109"/>
      <c r="AX96" s="26"/>
      <c r="AY96" s="26"/>
    </row>
    <row r="97" spans="1:53" s="3" customFormat="1" ht="13.9" customHeight="1">
      <c r="A97" s="26"/>
      <c r="B97" s="26"/>
      <c r="C97" s="26"/>
      <c r="D97" s="26"/>
      <c r="E97" s="26"/>
      <c r="F97" s="26"/>
      <c r="G97" s="26"/>
      <c r="H97" s="26"/>
      <c r="I97" s="26"/>
      <c r="J97" s="196" t="s">
        <v>18</v>
      </c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26"/>
      <c r="AA97" s="26"/>
      <c r="AB97" s="26"/>
      <c r="AC97" s="127"/>
      <c r="AD97" s="183" t="s">
        <v>179</v>
      </c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26"/>
      <c r="AR97" s="26"/>
      <c r="AS97" s="26"/>
      <c r="AT97" s="26"/>
      <c r="AU97" s="26"/>
      <c r="AV97" s="26"/>
      <c r="AW97" s="109"/>
      <c r="AX97" s="26"/>
      <c r="AY97" s="26"/>
    </row>
    <row r="98" spans="1:53" s="3" customFormat="1" ht="13.9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109"/>
      <c r="AX98" s="26"/>
      <c r="AY98" s="26"/>
    </row>
    <row r="99" spans="1:53" s="3" customFormat="1" ht="13.9" customHeight="1">
      <c r="A99" s="26"/>
      <c r="B99" s="200" t="s">
        <v>19</v>
      </c>
      <c r="C99" s="200"/>
      <c r="D99" s="200"/>
      <c r="E99" s="200"/>
      <c r="F99" s="200"/>
      <c r="G99" s="200"/>
      <c r="H99" s="200"/>
      <c r="I99" s="26"/>
      <c r="J99" s="196" t="s">
        <v>20</v>
      </c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6"/>
      <c r="AT99" s="196"/>
      <c r="AU99" s="196"/>
      <c r="AV99" s="196"/>
      <c r="AW99" s="196"/>
      <c r="AX99" s="26"/>
      <c r="AY99" s="26"/>
    </row>
    <row r="100" spans="1:53" s="3" customFormat="1" ht="13.9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109"/>
      <c r="AX100" s="26"/>
      <c r="AY100" s="26"/>
    </row>
    <row r="101" spans="1:53" s="3" customFormat="1" ht="13.9" customHeight="1">
      <c r="A101" s="26"/>
      <c r="B101" s="167" t="s">
        <v>21</v>
      </c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26"/>
      <c r="P101" s="26"/>
      <c r="Q101" s="26"/>
      <c r="R101" s="197" t="s">
        <v>22</v>
      </c>
      <c r="S101" s="197"/>
      <c r="T101" s="197"/>
      <c r="U101" s="92" t="s">
        <v>23</v>
      </c>
      <c r="V101" s="198" t="s">
        <v>24</v>
      </c>
      <c r="W101" s="198"/>
      <c r="X101" s="198"/>
      <c r="Y101" s="198"/>
      <c r="Z101" s="26"/>
      <c r="AA101" s="167" t="s">
        <v>25</v>
      </c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26"/>
      <c r="AV101" s="26"/>
      <c r="AW101" s="109"/>
      <c r="AX101" s="26"/>
      <c r="AY101" s="26"/>
    </row>
    <row r="102" spans="1:53" s="3" customFormat="1" ht="13.9" customHeight="1">
      <c r="A102" s="109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128"/>
      <c r="AY102" s="128"/>
      <c r="AZ102" s="129"/>
      <c r="BA102" s="129"/>
    </row>
    <row r="103" spans="1:53" s="3" customFormat="1" ht="13.9" customHeight="1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17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26"/>
      <c r="AY103" s="26"/>
    </row>
    <row r="104" spans="1:53" s="3" customFormat="1" ht="13.9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130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</row>
    <row r="105" spans="1:53" ht="13.9" customHeight="1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</row>
    <row r="106" spans="1:53" ht="13.9" customHeight="1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</row>
    <row r="107" spans="1:53" ht="13.9" customHeight="1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</row>
    <row r="108" spans="1:53" ht="13.9" customHeight="1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</row>
    <row r="109" spans="1:53" ht="13.9" customHeight="1">
      <c r="A109" s="131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</row>
    <row r="110" spans="1:53" ht="13.9" customHeight="1">
      <c r="A110" s="131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</row>
    <row r="111" spans="1:53" ht="13.9" customHeight="1">
      <c r="A111" s="131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</row>
    <row r="112" spans="1:53" ht="13.9" customHeight="1">
      <c r="A112" s="131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</row>
    <row r="113" spans="1:49" ht="13.9" customHeight="1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</row>
    <row r="114" spans="1:49" ht="13.9" customHeight="1">
      <c r="A114" s="131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</row>
    <row r="115" spans="1:49" ht="13.9" customHeight="1">
      <c r="A115" s="131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</row>
    <row r="116" spans="1:49" ht="13.9" customHeight="1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</row>
    <row r="117" spans="1:49" ht="13.9" customHeight="1">
      <c r="A117" s="131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</row>
    <row r="118" spans="1:49" ht="13.9" customHeight="1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</row>
    <row r="119" spans="1:49" ht="13.9" customHeight="1">
      <c r="A119" s="131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</row>
    <row r="120" spans="1:49" ht="13.9" customHeight="1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</row>
    <row r="121" spans="1:49" ht="13.9" customHeight="1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</row>
    <row r="122" spans="1:49" ht="13.9" customHeight="1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</row>
    <row r="123" spans="1:49" ht="13.9" customHeight="1">
      <c r="A123" s="131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</row>
    <row r="124" spans="1:49" ht="13.9" customHeight="1">
      <c r="A124" s="131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</row>
    <row r="125" spans="1:49" ht="13.9" customHeight="1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</row>
    <row r="126" spans="1:49" ht="13.9" customHeight="1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  <c r="AP126" s="131"/>
      <c r="AQ126" s="131"/>
      <c r="AR126" s="131"/>
      <c r="AS126" s="131"/>
      <c r="AT126" s="131"/>
      <c r="AU126" s="131"/>
      <c r="AV126" s="131"/>
      <c r="AW126" s="131"/>
    </row>
    <row r="127" spans="1:49" ht="13.9" customHeight="1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  <c r="AP127" s="131"/>
      <c r="AQ127" s="131"/>
      <c r="AR127" s="131"/>
      <c r="AS127" s="131"/>
      <c r="AT127" s="131"/>
      <c r="AU127" s="131"/>
      <c r="AV127" s="131"/>
      <c r="AW127" s="131"/>
    </row>
    <row r="128" spans="1:49" ht="13.9" customHeight="1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31"/>
      <c r="AP128" s="131"/>
      <c r="AQ128" s="131"/>
      <c r="AR128" s="131"/>
      <c r="AS128" s="131"/>
      <c r="AT128" s="131"/>
      <c r="AU128" s="131"/>
      <c r="AV128" s="131"/>
      <c r="AW128" s="131"/>
    </row>
    <row r="129" spans="1:49" ht="13.9" customHeight="1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131"/>
      <c r="AO129" s="131"/>
      <c r="AP129" s="131"/>
      <c r="AQ129" s="131"/>
      <c r="AR129" s="131"/>
      <c r="AS129" s="131"/>
      <c r="AT129" s="131"/>
      <c r="AU129" s="131"/>
      <c r="AV129" s="131"/>
      <c r="AW129" s="131"/>
    </row>
    <row r="130" spans="1:49" ht="13.9" customHeight="1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/>
      <c r="AS130" s="131"/>
      <c r="AT130" s="131"/>
      <c r="AU130" s="131"/>
      <c r="AV130" s="131"/>
      <c r="AW130" s="131"/>
    </row>
    <row r="131" spans="1:49" ht="13.9" customHeight="1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  <c r="AM131" s="131"/>
      <c r="AN131" s="131"/>
      <c r="AO131" s="131"/>
      <c r="AP131" s="131"/>
      <c r="AQ131" s="131"/>
      <c r="AR131" s="131"/>
      <c r="AS131" s="131"/>
      <c r="AT131" s="131"/>
      <c r="AU131" s="131"/>
      <c r="AV131" s="131"/>
      <c r="AW131" s="131"/>
    </row>
    <row r="132" spans="1:49" ht="13.9" customHeight="1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/>
      <c r="AN132" s="131"/>
      <c r="AO132" s="131"/>
      <c r="AP132" s="131"/>
      <c r="AQ132" s="131"/>
      <c r="AR132" s="131"/>
      <c r="AS132" s="131"/>
      <c r="AT132" s="131"/>
      <c r="AU132" s="131"/>
      <c r="AV132" s="131"/>
      <c r="AW132" s="131"/>
    </row>
    <row r="133" spans="1:49" ht="13.9" customHeight="1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31"/>
      <c r="AP133" s="131"/>
      <c r="AQ133" s="131"/>
      <c r="AR133" s="131"/>
      <c r="AS133" s="131"/>
      <c r="AT133" s="131"/>
      <c r="AU133" s="131"/>
      <c r="AV133" s="131"/>
      <c r="AW133" s="131"/>
    </row>
    <row r="134" spans="1:49" ht="13.9" customHeight="1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131"/>
      <c r="AO134" s="131"/>
      <c r="AP134" s="131"/>
      <c r="AQ134" s="131"/>
      <c r="AR134" s="131"/>
      <c r="AS134" s="131"/>
      <c r="AT134" s="131"/>
      <c r="AU134" s="131"/>
      <c r="AV134" s="131"/>
      <c r="AW134" s="131"/>
    </row>
    <row r="135" spans="1:49" ht="13.9" customHeight="1">
      <c r="A135" s="131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  <c r="AM135" s="131"/>
      <c r="AN135" s="131"/>
      <c r="AO135" s="131"/>
      <c r="AP135" s="131"/>
      <c r="AQ135" s="131"/>
      <c r="AR135" s="131"/>
      <c r="AS135" s="131"/>
      <c r="AT135" s="131"/>
      <c r="AU135" s="131"/>
      <c r="AV135" s="131"/>
      <c r="AW135" s="131"/>
    </row>
    <row r="136" spans="1:49" ht="13.9" customHeight="1">
      <c r="A136" s="131" t="s">
        <v>204</v>
      </c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31"/>
      <c r="AP136" s="131"/>
      <c r="AQ136" s="131"/>
      <c r="AR136" s="131"/>
      <c r="AS136" s="131"/>
      <c r="AT136" s="131"/>
      <c r="AU136" s="131"/>
      <c r="AV136" s="131"/>
      <c r="AW136" s="131"/>
    </row>
    <row r="137" spans="1:49" ht="13.9" customHeight="1">
      <c r="A137" s="13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131"/>
      <c r="AP137" s="131"/>
      <c r="AQ137" s="131"/>
      <c r="AR137" s="131"/>
      <c r="AS137" s="131"/>
      <c r="AT137" s="131"/>
      <c r="AU137" s="131"/>
      <c r="AV137" s="131"/>
      <c r="AW137" s="131"/>
    </row>
    <row r="138" spans="1:49" ht="13.9" customHeight="1">
      <c r="A138" s="131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1"/>
      <c r="AM138" s="131"/>
      <c r="AN138" s="131"/>
      <c r="AO138" s="131"/>
      <c r="AP138" s="131"/>
      <c r="AQ138" s="131"/>
      <c r="AR138" s="131"/>
      <c r="AS138" s="131"/>
      <c r="AT138" s="131"/>
      <c r="AU138" s="131"/>
      <c r="AV138" s="131"/>
      <c r="AW138" s="131"/>
    </row>
    <row r="139" spans="1:49" ht="13.9" customHeight="1">
      <c r="A139" s="131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/>
      <c r="AM139" s="131"/>
      <c r="AN139" s="131"/>
      <c r="AO139" s="131"/>
      <c r="AP139" s="131"/>
      <c r="AQ139" s="131"/>
      <c r="AR139" s="131"/>
      <c r="AS139" s="131"/>
      <c r="AT139" s="131"/>
      <c r="AU139" s="131"/>
      <c r="AV139" s="131"/>
      <c r="AW139" s="131"/>
    </row>
    <row r="140" spans="1:49" ht="13.9" customHeight="1">
      <c r="A140" s="131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J140" s="131"/>
      <c r="AK140" s="131"/>
      <c r="AL140" s="131"/>
      <c r="AM140" s="131"/>
      <c r="AN140" s="131"/>
      <c r="AO140" s="131"/>
      <c r="AP140" s="131"/>
      <c r="AQ140" s="131"/>
      <c r="AR140" s="131"/>
      <c r="AS140" s="131"/>
      <c r="AT140" s="131"/>
      <c r="AU140" s="131"/>
      <c r="AV140" s="131"/>
      <c r="AW140" s="131"/>
    </row>
    <row r="141" spans="1:49" ht="13.9" customHeight="1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  <c r="AE141" s="131"/>
      <c r="AF141" s="131"/>
      <c r="AG141" s="131"/>
      <c r="AH141" s="131"/>
      <c r="AI141" s="131"/>
      <c r="AJ141" s="131"/>
      <c r="AK141" s="131"/>
      <c r="AL141" s="131"/>
      <c r="AM141" s="131"/>
      <c r="AN141" s="131"/>
      <c r="AO141" s="131"/>
      <c r="AP141" s="131"/>
      <c r="AQ141" s="131"/>
      <c r="AR141" s="131"/>
      <c r="AS141" s="131"/>
      <c r="AT141" s="131"/>
      <c r="AU141" s="131"/>
      <c r="AV141" s="131"/>
      <c r="AW141" s="131"/>
    </row>
    <row r="142" spans="1:49" ht="13.9" customHeight="1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1"/>
      <c r="AO142" s="131"/>
      <c r="AP142" s="131"/>
      <c r="AQ142" s="131"/>
      <c r="AR142" s="131"/>
      <c r="AS142" s="131"/>
      <c r="AT142" s="131"/>
      <c r="AU142" s="131"/>
      <c r="AV142" s="131"/>
      <c r="AW142" s="131"/>
    </row>
    <row r="143" spans="1:49" ht="13.9" customHeight="1">
      <c r="A143" s="131"/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  <c r="AG143" s="131"/>
      <c r="AH143" s="131"/>
      <c r="AI143" s="131"/>
      <c r="AJ143" s="131"/>
      <c r="AK143" s="131"/>
      <c r="AL143" s="131"/>
      <c r="AM143" s="131"/>
      <c r="AN143" s="131"/>
      <c r="AO143" s="131"/>
      <c r="AP143" s="131"/>
      <c r="AQ143" s="131"/>
      <c r="AR143" s="131"/>
      <c r="AS143" s="131"/>
      <c r="AT143" s="131"/>
      <c r="AU143" s="131"/>
      <c r="AV143" s="131"/>
      <c r="AW143" s="131"/>
    </row>
    <row r="144" spans="1:49" ht="13.9" customHeight="1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  <c r="AH144" s="131"/>
      <c r="AI144" s="131"/>
      <c r="AJ144" s="131"/>
      <c r="AK144" s="131"/>
      <c r="AL144" s="131"/>
      <c r="AM144" s="131"/>
      <c r="AN144" s="131"/>
      <c r="AO144" s="131"/>
      <c r="AP144" s="131"/>
      <c r="AQ144" s="131"/>
      <c r="AR144" s="131"/>
      <c r="AS144" s="131"/>
      <c r="AT144" s="131"/>
      <c r="AU144" s="131"/>
      <c r="AV144" s="131"/>
      <c r="AW144" s="131"/>
    </row>
    <row r="145" spans="1:49" ht="13.9" customHeight="1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  <c r="AI145" s="131"/>
      <c r="AJ145" s="131"/>
      <c r="AK145" s="131"/>
      <c r="AL145" s="131"/>
      <c r="AM145" s="131"/>
      <c r="AN145" s="131"/>
      <c r="AO145" s="131"/>
      <c r="AP145" s="131"/>
      <c r="AQ145" s="131"/>
      <c r="AR145" s="131"/>
      <c r="AS145" s="131"/>
      <c r="AT145" s="131"/>
      <c r="AU145" s="131"/>
      <c r="AV145" s="131"/>
      <c r="AW145" s="131"/>
    </row>
    <row r="146" spans="1:49" ht="13.9" customHeight="1">
      <c r="A146" s="131"/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  <c r="AF146" s="131"/>
      <c r="AG146" s="131"/>
      <c r="AH146" s="131"/>
      <c r="AI146" s="131"/>
      <c r="AJ146" s="131"/>
      <c r="AK146" s="131"/>
      <c r="AL146" s="131"/>
      <c r="AM146" s="131"/>
      <c r="AN146" s="131"/>
      <c r="AO146" s="131"/>
      <c r="AP146" s="131"/>
      <c r="AQ146" s="131"/>
      <c r="AR146" s="131"/>
      <c r="AS146" s="131"/>
      <c r="AT146" s="131"/>
      <c r="AU146" s="131"/>
      <c r="AV146" s="131"/>
      <c r="AW146" s="131"/>
    </row>
    <row r="147" spans="1:49" ht="13.9" customHeight="1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R147" s="131"/>
      <c r="AS147" s="131"/>
      <c r="AT147" s="131"/>
      <c r="AU147" s="131"/>
      <c r="AV147" s="131"/>
      <c r="AW147" s="131"/>
    </row>
    <row r="148" spans="1:49" ht="13.9" customHeight="1">
      <c r="A148" s="131"/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1"/>
      <c r="AE148" s="131"/>
      <c r="AF148" s="131"/>
      <c r="AG148" s="131"/>
      <c r="AH148" s="131"/>
      <c r="AI148" s="131"/>
      <c r="AJ148" s="131"/>
      <c r="AK148" s="131"/>
      <c r="AL148" s="131"/>
      <c r="AM148" s="131"/>
      <c r="AN148" s="131"/>
      <c r="AO148" s="131"/>
      <c r="AP148" s="131"/>
      <c r="AQ148" s="131"/>
      <c r="AR148" s="131"/>
      <c r="AS148" s="131"/>
      <c r="AT148" s="131"/>
      <c r="AU148" s="131"/>
      <c r="AV148" s="131"/>
      <c r="AW148" s="131"/>
    </row>
    <row r="149" spans="1:49" ht="13.9" customHeight="1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  <c r="AE149" s="131"/>
      <c r="AF149" s="131"/>
      <c r="AG149" s="131"/>
      <c r="AH149" s="131"/>
      <c r="AI149" s="131"/>
      <c r="AJ149" s="131"/>
      <c r="AK149" s="131"/>
      <c r="AL149" s="131"/>
      <c r="AM149" s="131"/>
      <c r="AN149" s="131"/>
      <c r="AO149" s="131"/>
      <c r="AP149" s="131"/>
      <c r="AQ149" s="131"/>
      <c r="AR149" s="131"/>
      <c r="AS149" s="131"/>
      <c r="AT149" s="131"/>
      <c r="AU149" s="131"/>
      <c r="AV149" s="131"/>
      <c r="AW149" s="131"/>
    </row>
    <row r="150" spans="1:49" ht="13.9" customHeight="1">
      <c r="A150" s="131"/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31"/>
      <c r="AH150" s="131"/>
      <c r="AI150" s="131"/>
      <c r="AJ150" s="131"/>
      <c r="AK150" s="131"/>
      <c r="AL150" s="131"/>
      <c r="AM150" s="131"/>
      <c r="AN150" s="131"/>
      <c r="AO150" s="131"/>
      <c r="AP150" s="131"/>
      <c r="AQ150" s="131"/>
      <c r="AR150" s="131"/>
      <c r="AS150" s="131"/>
      <c r="AT150" s="131"/>
      <c r="AU150" s="131"/>
      <c r="AV150" s="131"/>
      <c r="AW150" s="131"/>
    </row>
    <row r="151" spans="1:49" ht="13.9" customHeight="1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31"/>
      <c r="AH151" s="131"/>
      <c r="AI151" s="131"/>
      <c r="AJ151" s="131"/>
      <c r="AK151" s="131"/>
      <c r="AL151" s="131"/>
      <c r="AM151" s="131"/>
      <c r="AN151" s="131"/>
      <c r="AO151" s="131"/>
      <c r="AP151" s="131"/>
      <c r="AQ151" s="131"/>
      <c r="AR151" s="131"/>
      <c r="AS151" s="131"/>
      <c r="AT151" s="131"/>
      <c r="AU151" s="131"/>
      <c r="AV151" s="131"/>
      <c r="AW151" s="131"/>
    </row>
    <row r="152" spans="1:49" ht="13.9" customHeight="1">
      <c r="A152" s="131"/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31"/>
      <c r="AH152" s="131"/>
      <c r="AI152" s="131"/>
      <c r="AJ152" s="131"/>
      <c r="AK152" s="131"/>
      <c r="AL152" s="131"/>
      <c r="AM152" s="131"/>
      <c r="AN152" s="131"/>
      <c r="AO152" s="131"/>
      <c r="AP152" s="131"/>
      <c r="AQ152" s="131"/>
      <c r="AR152" s="131"/>
      <c r="AS152" s="131"/>
      <c r="AT152" s="131"/>
      <c r="AU152" s="131"/>
      <c r="AV152" s="131"/>
      <c r="AW152" s="131"/>
    </row>
    <row r="153" spans="1:49" ht="13.9" customHeight="1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  <c r="AH153" s="131"/>
      <c r="AI153" s="131"/>
      <c r="AJ153" s="131"/>
      <c r="AK153" s="131"/>
      <c r="AL153" s="131"/>
      <c r="AM153" s="131"/>
      <c r="AN153" s="131"/>
      <c r="AO153" s="131"/>
      <c r="AP153" s="131"/>
      <c r="AQ153" s="131"/>
      <c r="AR153" s="131"/>
      <c r="AS153" s="131"/>
      <c r="AT153" s="131"/>
      <c r="AU153" s="131"/>
      <c r="AV153" s="131"/>
      <c r="AW153" s="131"/>
    </row>
    <row r="154" spans="1:49" ht="13.9" customHeight="1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  <c r="AG154" s="131"/>
      <c r="AH154" s="131"/>
      <c r="AI154" s="131"/>
      <c r="AJ154" s="131"/>
      <c r="AK154" s="131"/>
      <c r="AL154" s="131"/>
      <c r="AM154" s="131"/>
      <c r="AN154" s="131"/>
      <c r="AO154" s="131"/>
      <c r="AP154" s="131"/>
      <c r="AQ154" s="131"/>
      <c r="AR154" s="131"/>
      <c r="AS154" s="131"/>
      <c r="AT154" s="131"/>
      <c r="AU154" s="131"/>
      <c r="AV154" s="131"/>
      <c r="AW154" s="131"/>
    </row>
    <row r="155" spans="1:49" ht="13.9" customHeight="1">
      <c r="A155" s="131"/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  <c r="AE155" s="131"/>
      <c r="AF155" s="131"/>
      <c r="AG155" s="131"/>
      <c r="AH155" s="131"/>
      <c r="AI155" s="131"/>
      <c r="AJ155" s="131"/>
      <c r="AK155" s="131"/>
      <c r="AL155" s="131"/>
      <c r="AM155" s="131"/>
      <c r="AN155" s="131"/>
      <c r="AO155" s="131"/>
      <c r="AP155" s="131"/>
      <c r="AQ155" s="131"/>
      <c r="AR155" s="131"/>
      <c r="AS155" s="131"/>
      <c r="AT155" s="131"/>
      <c r="AU155" s="131"/>
      <c r="AV155" s="131"/>
      <c r="AW155" s="131"/>
    </row>
    <row r="156" spans="1:49" ht="13.9" customHeight="1">
      <c r="A156" s="131"/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  <c r="AF156" s="131"/>
      <c r="AG156" s="131"/>
      <c r="AH156" s="131"/>
      <c r="AI156" s="131"/>
      <c r="AJ156" s="131"/>
      <c r="AK156" s="131"/>
      <c r="AL156" s="131"/>
      <c r="AM156" s="131"/>
      <c r="AN156" s="131"/>
      <c r="AO156" s="131"/>
      <c r="AP156" s="131"/>
      <c r="AQ156" s="131"/>
      <c r="AR156" s="131"/>
      <c r="AS156" s="131"/>
      <c r="AT156" s="131"/>
      <c r="AU156" s="131"/>
      <c r="AV156" s="131"/>
      <c r="AW156" s="131"/>
    </row>
    <row r="157" spans="1:49" ht="13.9" customHeight="1">
      <c r="A157" s="131"/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1"/>
      <c r="AE157" s="131"/>
      <c r="AF157" s="131"/>
      <c r="AG157" s="131"/>
      <c r="AH157" s="131"/>
      <c r="AI157" s="131"/>
      <c r="AJ157" s="131"/>
      <c r="AK157" s="131"/>
      <c r="AL157" s="131"/>
      <c r="AM157" s="131"/>
      <c r="AN157" s="131"/>
      <c r="AO157" s="131"/>
      <c r="AP157" s="131"/>
      <c r="AQ157" s="131"/>
      <c r="AR157" s="131"/>
      <c r="AS157" s="131"/>
      <c r="AT157" s="131"/>
      <c r="AU157" s="131"/>
      <c r="AV157" s="131"/>
      <c r="AW157" s="131"/>
    </row>
    <row r="158" spans="1:49" ht="13.9" customHeight="1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1"/>
      <c r="AE158" s="131"/>
      <c r="AF158" s="131"/>
      <c r="AG158" s="131"/>
      <c r="AH158" s="131"/>
      <c r="AI158" s="131"/>
      <c r="AJ158" s="131"/>
      <c r="AK158" s="131"/>
      <c r="AL158" s="131"/>
      <c r="AM158" s="131"/>
      <c r="AN158" s="131"/>
      <c r="AO158" s="131"/>
      <c r="AP158" s="131"/>
      <c r="AQ158" s="131"/>
      <c r="AR158" s="131"/>
      <c r="AS158" s="131"/>
      <c r="AT158" s="131"/>
      <c r="AU158" s="131"/>
      <c r="AV158" s="131"/>
      <c r="AW158" s="131"/>
    </row>
    <row r="159" spans="1:49" ht="13.9" customHeight="1">
      <c r="A159" s="131"/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  <c r="AE159" s="131"/>
      <c r="AF159" s="131"/>
      <c r="AG159" s="131"/>
      <c r="AH159" s="131"/>
      <c r="AI159" s="131"/>
      <c r="AJ159" s="131"/>
      <c r="AK159" s="131"/>
      <c r="AL159" s="131"/>
      <c r="AM159" s="131"/>
      <c r="AN159" s="131"/>
      <c r="AO159" s="131"/>
      <c r="AP159" s="131"/>
      <c r="AQ159" s="131"/>
      <c r="AR159" s="131"/>
      <c r="AS159" s="131"/>
      <c r="AT159" s="131"/>
      <c r="AU159" s="131"/>
      <c r="AV159" s="131"/>
      <c r="AW159" s="131"/>
    </row>
    <row r="160" spans="1:49" ht="13.9" customHeight="1">
      <c r="A160" s="131"/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31"/>
      <c r="AC160" s="131"/>
      <c r="AD160" s="131"/>
      <c r="AE160" s="131"/>
      <c r="AF160" s="131"/>
      <c r="AG160" s="131"/>
      <c r="AH160" s="131"/>
      <c r="AI160" s="131"/>
      <c r="AJ160" s="131"/>
      <c r="AK160" s="131"/>
      <c r="AL160" s="131"/>
      <c r="AM160" s="131"/>
      <c r="AN160" s="131"/>
      <c r="AO160" s="131"/>
      <c r="AP160" s="131"/>
      <c r="AQ160" s="131"/>
      <c r="AR160" s="131"/>
      <c r="AS160" s="131"/>
      <c r="AT160" s="131"/>
      <c r="AU160" s="131"/>
      <c r="AV160" s="131"/>
      <c r="AW160" s="131"/>
    </row>
    <row r="161" spans="1:49" ht="13.9" customHeight="1">
      <c r="A161" s="131"/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31"/>
      <c r="AF161" s="131"/>
      <c r="AG161" s="131"/>
      <c r="AH161" s="131"/>
      <c r="AI161" s="131"/>
      <c r="AJ161" s="131"/>
      <c r="AK161" s="131"/>
      <c r="AL161" s="131"/>
      <c r="AM161" s="131"/>
      <c r="AN161" s="131"/>
      <c r="AO161" s="131"/>
      <c r="AP161" s="131"/>
      <c r="AQ161" s="131"/>
      <c r="AR161" s="131"/>
      <c r="AS161" s="131"/>
      <c r="AT161" s="131"/>
      <c r="AU161" s="131"/>
      <c r="AV161" s="131"/>
      <c r="AW161" s="131"/>
    </row>
    <row r="162" spans="1:49" ht="13.9" customHeight="1">
      <c r="A162" s="131"/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  <c r="AG162" s="131"/>
      <c r="AH162" s="131"/>
      <c r="AI162" s="131"/>
      <c r="AJ162" s="131"/>
      <c r="AK162" s="131"/>
      <c r="AL162" s="131"/>
      <c r="AM162" s="131"/>
      <c r="AN162" s="131"/>
      <c r="AO162" s="131"/>
      <c r="AP162" s="131"/>
      <c r="AQ162" s="131"/>
      <c r="AR162" s="131"/>
      <c r="AS162" s="131"/>
      <c r="AT162" s="131"/>
      <c r="AU162" s="131"/>
      <c r="AV162" s="131"/>
      <c r="AW162" s="131"/>
    </row>
    <row r="163" spans="1:49" ht="13.9" customHeight="1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  <c r="AF163" s="131"/>
      <c r="AG163" s="131"/>
      <c r="AH163" s="131"/>
      <c r="AI163" s="131"/>
      <c r="AJ163" s="131"/>
      <c r="AK163" s="131"/>
      <c r="AL163" s="131"/>
      <c r="AM163" s="131"/>
      <c r="AN163" s="131"/>
      <c r="AO163" s="131"/>
      <c r="AP163" s="131"/>
      <c r="AQ163" s="131"/>
      <c r="AR163" s="131"/>
      <c r="AS163" s="131"/>
      <c r="AT163" s="131"/>
      <c r="AU163" s="131"/>
      <c r="AV163" s="131"/>
      <c r="AW163" s="131"/>
    </row>
    <row r="164" spans="1:49" ht="13.9" customHeight="1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1"/>
      <c r="AG164" s="131"/>
      <c r="AH164" s="131"/>
      <c r="AI164" s="131"/>
      <c r="AJ164" s="131"/>
      <c r="AK164" s="131"/>
      <c r="AL164" s="131"/>
      <c r="AM164" s="131"/>
      <c r="AN164" s="131"/>
      <c r="AO164" s="131"/>
      <c r="AP164" s="131"/>
      <c r="AQ164" s="131"/>
      <c r="AR164" s="131"/>
      <c r="AS164" s="131"/>
      <c r="AT164" s="131"/>
      <c r="AU164" s="131"/>
      <c r="AV164" s="131"/>
      <c r="AW164" s="131"/>
    </row>
    <row r="165" spans="1:49" ht="13.9" customHeight="1">
      <c r="A165" s="131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  <c r="AG165" s="131"/>
      <c r="AH165" s="131"/>
      <c r="AI165" s="131"/>
      <c r="AJ165" s="131"/>
      <c r="AK165" s="131"/>
      <c r="AL165" s="131"/>
      <c r="AM165" s="131"/>
      <c r="AN165" s="131"/>
      <c r="AO165" s="131"/>
      <c r="AP165" s="131"/>
      <c r="AQ165" s="131"/>
      <c r="AR165" s="131"/>
      <c r="AS165" s="131"/>
      <c r="AT165" s="131"/>
      <c r="AU165" s="131"/>
      <c r="AV165" s="131"/>
      <c r="AW165" s="131"/>
    </row>
    <row r="166" spans="1:49" ht="13.9" customHeight="1">
      <c r="A166" s="131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  <c r="AF166" s="131"/>
      <c r="AG166" s="131"/>
      <c r="AH166" s="131"/>
      <c r="AI166" s="131"/>
      <c r="AJ166" s="131"/>
      <c r="AK166" s="131"/>
      <c r="AL166" s="131"/>
      <c r="AM166" s="131"/>
      <c r="AN166" s="131"/>
      <c r="AO166" s="131"/>
      <c r="AP166" s="131"/>
      <c r="AQ166" s="131"/>
      <c r="AR166" s="131"/>
      <c r="AS166" s="131"/>
      <c r="AT166" s="131"/>
      <c r="AU166" s="131"/>
      <c r="AV166" s="131"/>
      <c r="AW166" s="131"/>
    </row>
    <row r="167" spans="1:49" ht="13.9" customHeight="1">
      <c r="A167" s="131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1"/>
      <c r="AE167" s="131"/>
      <c r="AF167" s="131"/>
      <c r="AG167" s="131"/>
      <c r="AH167" s="131"/>
      <c r="AI167" s="131"/>
      <c r="AJ167" s="131"/>
      <c r="AK167" s="131"/>
      <c r="AL167" s="131"/>
      <c r="AM167" s="131"/>
      <c r="AN167" s="131"/>
      <c r="AO167" s="131"/>
      <c r="AP167" s="131"/>
      <c r="AQ167" s="131"/>
      <c r="AR167" s="131"/>
      <c r="AS167" s="131"/>
      <c r="AT167" s="131"/>
      <c r="AU167" s="131"/>
      <c r="AV167" s="131"/>
      <c r="AW167" s="131"/>
    </row>
    <row r="168" spans="1:49" ht="13.9" customHeight="1">
      <c r="A168" s="131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31"/>
      <c r="AG168" s="131"/>
      <c r="AH168" s="131"/>
      <c r="AI168" s="131"/>
      <c r="AJ168" s="131"/>
      <c r="AK168" s="131"/>
      <c r="AL168" s="131"/>
      <c r="AM168" s="131"/>
      <c r="AN168" s="131"/>
      <c r="AO168" s="131"/>
      <c r="AP168" s="131"/>
      <c r="AQ168" s="131"/>
      <c r="AR168" s="131"/>
      <c r="AS168" s="131"/>
      <c r="AT168" s="131"/>
      <c r="AU168" s="131"/>
      <c r="AV168" s="131"/>
      <c r="AW168" s="131"/>
    </row>
    <row r="169" spans="1:49" ht="13.9" customHeight="1">
      <c r="A169" s="131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1"/>
      <c r="AF169" s="131"/>
      <c r="AG169" s="131"/>
      <c r="AH169" s="131"/>
      <c r="AI169" s="131"/>
      <c r="AJ169" s="131"/>
      <c r="AK169" s="131"/>
      <c r="AL169" s="131"/>
      <c r="AM169" s="131"/>
      <c r="AN169" s="131"/>
      <c r="AO169" s="131"/>
      <c r="AP169" s="131"/>
      <c r="AQ169" s="131"/>
      <c r="AR169" s="131"/>
      <c r="AS169" s="131"/>
      <c r="AT169" s="131"/>
      <c r="AU169" s="131"/>
      <c r="AV169" s="131"/>
      <c r="AW169" s="131"/>
    </row>
    <row r="170" spans="1:49" ht="13.9" customHeight="1">
      <c r="A170" s="131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1"/>
      <c r="AE170" s="131"/>
      <c r="AF170" s="131"/>
      <c r="AG170" s="131"/>
      <c r="AH170" s="131"/>
      <c r="AI170" s="131"/>
      <c r="AJ170" s="131"/>
      <c r="AK170" s="131"/>
      <c r="AL170" s="131"/>
      <c r="AM170" s="131"/>
      <c r="AN170" s="131"/>
      <c r="AO170" s="131"/>
      <c r="AP170" s="131"/>
      <c r="AQ170" s="131"/>
      <c r="AR170" s="131"/>
      <c r="AS170" s="131"/>
      <c r="AT170" s="131"/>
      <c r="AU170" s="131"/>
      <c r="AV170" s="131"/>
      <c r="AW170" s="131"/>
    </row>
    <row r="171" spans="1:49" ht="13.9" customHeight="1">
      <c r="A171" s="131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1"/>
      <c r="AE171" s="131"/>
      <c r="AF171" s="131"/>
      <c r="AG171" s="131"/>
      <c r="AH171" s="131"/>
      <c r="AI171" s="131"/>
      <c r="AJ171" s="131"/>
      <c r="AK171" s="131"/>
      <c r="AL171" s="131"/>
      <c r="AM171" s="131"/>
      <c r="AN171" s="131"/>
      <c r="AO171" s="131"/>
      <c r="AP171" s="131"/>
      <c r="AQ171" s="131"/>
      <c r="AR171" s="131"/>
      <c r="AS171" s="131"/>
      <c r="AT171" s="131"/>
      <c r="AU171" s="131"/>
      <c r="AV171" s="131"/>
      <c r="AW171" s="131"/>
    </row>
    <row r="172" spans="1:49" ht="13.9" customHeight="1">
      <c r="A172" s="131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  <c r="AF172" s="131"/>
      <c r="AG172" s="131"/>
      <c r="AH172" s="131"/>
      <c r="AI172" s="131"/>
      <c r="AJ172" s="131"/>
      <c r="AK172" s="131"/>
      <c r="AL172" s="131"/>
      <c r="AM172" s="131"/>
      <c r="AN172" s="131"/>
      <c r="AO172" s="131"/>
      <c r="AP172" s="131"/>
      <c r="AQ172" s="131"/>
      <c r="AR172" s="131"/>
      <c r="AS172" s="131"/>
      <c r="AT172" s="131"/>
      <c r="AU172" s="131"/>
      <c r="AV172" s="131"/>
      <c r="AW172" s="131"/>
    </row>
    <row r="173" spans="1:49" ht="13.9" customHeight="1">
      <c r="A173" s="131"/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1"/>
      <c r="AE173" s="131"/>
      <c r="AF173" s="131"/>
      <c r="AG173" s="131"/>
      <c r="AH173" s="131"/>
      <c r="AI173" s="131"/>
      <c r="AJ173" s="131"/>
      <c r="AK173" s="131"/>
      <c r="AL173" s="131"/>
      <c r="AM173" s="131"/>
      <c r="AN173" s="131"/>
      <c r="AO173" s="131"/>
      <c r="AP173" s="131"/>
      <c r="AQ173" s="131"/>
      <c r="AR173" s="131"/>
      <c r="AS173" s="131"/>
      <c r="AT173" s="131"/>
      <c r="AU173" s="131"/>
      <c r="AV173" s="131"/>
      <c r="AW173" s="131"/>
    </row>
    <row r="174" spans="1:49" ht="13.9" customHeight="1">
      <c r="A174" s="131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131"/>
      <c r="AH174" s="131"/>
      <c r="AI174" s="131"/>
      <c r="AJ174" s="131"/>
      <c r="AK174" s="131"/>
      <c r="AL174" s="131"/>
      <c r="AM174" s="131"/>
      <c r="AN174" s="131"/>
      <c r="AO174" s="131"/>
      <c r="AP174" s="131"/>
      <c r="AQ174" s="131"/>
      <c r="AR174" s="131"/>
      <c r="AS174" s="131"/>
      <c r="AT174" s="131"/>
      <c r="AU174" s="131"/>
      <c r="AV174" s="131"/>
      <c r="AW174" s="131"/>
    </row>
    <row r="175" spans="1:49" ht="13.9" customHeight="1">
      <c r="A175" s="131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/>
      <c r="AG175" s="131"/>
      <c r="AH175" s="131"/>
      <c r="AI175" s="131"/>
      <c r="AJ175" s="131"/>
      <c r="AK175" s="131"/>
      <c r="AL175" s="131"/>
      <c r="AM175" s="131"/>
      <c r="AN175" s="131"/>
      <c r="AO175" s="131"/>
      <c r="AP175" s="131"/>
      <c r="AQ175" s="131"/>
      <c r="AR175" s="131"/>
      <c r="AS175" s="131"/>
      <c r="AT175" s="131"/>
      <c r="AU175" s="131"/>
      <c r="AV175" s="131"/>
      <c r="AW175" s="131"/>
    </row>
    <row r="176" spans="1:49" ht="13.9" customHeight="1">
      <c r="A176" s="131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  <c r="AB176" s="131"/>
      <c r="AC176" s="131"/>
      <c r="AD176" s="131"/>
      <c r="AE176" s="131"/>
      <c r="AF176" s="131"/>
      <c r="AG176" s="131"/>
      <c r="AH176" s="131"/>
      <c r="AI176" s="131"/>
      <c r="AJ176" s="131"/>
      <c r="AK176" s="131"/>
      <c r="AL176" s="131"/>
      <c r="AM176" s="131"/>
      <c r="AN176" s="131"/>
      <c r="AO176" s="131"/>
      <c r="AP176" s="131"/>
      <c r="AQ176" s="131"/>
      <c r="AR176" s="131"/>
      <c r="AS176" s="131"/>
      <c r="AT176" s="131"/>
      <c r="AU176" s="131"/>
      <c r="AV176" s="131"/>
      <c r="AW176" s="131"/>
    </row>
    <row r="177" spans="1:49" ht="13.9" customHeight="1">
      <c r="A177" s="131"/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  <c r="AC177" s="131"/>
      <c r="AD177" s="131"/>
      <c r="AE177" s="131"/>
      <c r="AF177" s="131"/>
      <c r="AG177" s="131"/>
      <c r="AH177" s="131"/>
      <c r="AI177" s="131"/>
      <c r="AJ177" s="131"/>
      <c r="AK177" s="131"/>
      <c r="AL177" s="131"/>
      <c r="AM177" s="131"/>
      <c r="AN177" s="131"/>
      <c r="AO177" s="131"/>
      <c r="AP177" s="131"/>
      <c r="AQ177" s="131"/>
      <c r="AR177" s="131"/>
      <c r="AS177" s="131"/>
      <c r="AT177" s="131"/>
      <c r="AU177" s="131"/>
      <c r="AV177" s="131"/>
      <c r="AW177" s="131"/>
    </row>
    <row r="178" spans="1:49" ht="13.9" customHeight="1">
      <c r="A178" s="131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31"/>
      <c r="AP178" s="131"/>
      <c r="AQ178" s="131"/>
      <c r="AR178" s="131"/>
      <c r="AS178" s="131"/>
      <c r="AT178" s="131"/>
      <c r="AU178" s="131"/>
      <c r="AV178" s="131"/>
      <c r="AW178" s="131"/>
    </row>
    <row r="179" spans="1:49" ht="13.9" customHeight="1">
      <c r="A179" s="131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C179" s="131"/>
      <c r="AD179" s="131"/>
      <c r="AE179" s="131"/>
      <c r="AF179" s="131"/>
      <c r="AG179" s="131"/>
      <c r="AH179" s="131"/>
      <c r="AI179" s="131"/>
      <c r="AJ179" s="131"/>
      <c r="AK179" s="131"/>
      <c r="AL179" s="131"/>
      <c r="AM179" s="131"/>
      <c r="AN179" s="131"/>
      <c r="AO179" s="131"/>
      <c r="AP179" s="131"/>
      <c r="AQ179" s="131"/>
      <c r="AR179" s="131"/>
      <c r="AS179" s="131"/>
      <c r="AT179" s="131"/>
      <c r="AU179" s="131"/>
      <c r="AV179" s="131"/>
      <c r="AW179" s="131"/>
    </row>
    <row r="180" spans="1:49" ht="13.9" customHeight="1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1"/>
      <c r="AE180" s="131"/>
      <c r="AF180" s="131"/>
      <c r="AG180" s="131"/>
      <c r="AH180" s="131"/>
      <c r="AI180" s="131"/>
      <c r="AJ180" s="131"/>
      <c r="AK180" s="131"/>
      <c r="AL180" s="131"/>
      <c r="AM180" s="131"/>
      <c r="AN180" s="131"/>
      <c r="AO180" s="131"/>
      <c r="AP180" s="131"/>
      <c r="AQ180" s="131"/>
      <c r="AR180" s="131"/>
      <c r="AS180" s="131"/>
      <c r="AT180" s="131"/>
      <c r="AU180" s="131"/>
      <c r="AV180" s="131"/>
      <c r="AW180" s="131"/>
    </row>
    <row r="181" spans="1:49" ht="13.9" customHeight="1">
      <c r="A181" s="131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  <c r="AF181" s="131"/>
      <c r="AG181" s="131"/>
      <c r="AH181" s="131"/>
      <c r="AI181" s="131"/>
      <c r="AJ181" s="131"/>
      <c r="AK181" s="131"/>
      <c r="AL181" s="131"/>
      <c r="AM181" s="131"/>
      <c r="AN181" s="131"/>
      <c r="AO181" s="131"/>
      <c r="AP181" s="131"/>
      <c r="AQ181" s="131"/>
      <c r="AR181" s="131"/>
      <c r="AS181" s="131"/>
      <c r="AT181" s="131"/>
      <c r="AU181" s="131"/>
      <c r="AV181" s="131"/>
      <c r="AW181" s="131"/>
    </row>
    <row r="182" spans="1:49" ht="13.9" customHeight="1">
      <c r="A182" s="131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31"/>
      <c r="AC182" s="131"/>
      <c r="AD182" s="131"/>
      <c r="AE182" s="131"/>
      <c r="AF182" s="131"/>
      <c r="AG182" s="131"/>
      <c r="AH182" s="131"/>
      <c r="AI182" s="131"/>
      <c r="AJ182" s="131"/>
      <c r="AK182" s="131"/>
      <c r="AL182" s="131"/>
      <c r="AM182" s="131"/>
      <c r="AN182" s="131"/>
      <c r="AO182" s="131"/>
      <c r="AP182" s="131"/>
      <c r="AQ182" s="131"/>
      <c r="AR182" s="131"/>
      <c r="AS182" s="131"/>
      <c r="AT182" s="131"/>
      <c r="AU182" s="131"/>
      <c r="AV182" s="131"/>
      <c r="AW182" s="131"/>
    </row>
    <row r="183" spans="1:49" ht="13.9" customHeight="1">
      <c r="A183" s="131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  <c r="AB183" s="131"/>
      <c r="AC183" s="131"/>
      <c r="AD183" s="131"/>
      <c r="AE183" s="131"/>
      <c r="AF183" s="131"/>
      <c r="AG183" s="131"/>
      <c r="AH183" s="131"/>
      <c r="AI183" s="131"/>
      <c r="AJ183" s="131"/>
      <c r="AK183" s="131"/>
      <c r="AL183" s="131"/>
      <c r="AM183" s="131"/>
      <c r="AN183" s="131"/>
      <c r="AO183" s="131"/>
      <c r="AP183" s="131"/>
      <c r="AQ183" s="131"/>
      <c r="AR183" s="131"/>
      <c r="AS183" s="131"/>
      <c r="AT183" s="131"/>
      <c r="AU183" s="131"/>
      <c r="AV183" s="131"/>
      <c r="AW183" s="131"/>
    </row>
    <row r="184" spans="1:49" ht="13.9" customHeight="1">
      <c r="A184" s="131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  <c r="AE184" s="131"/>
      <c r="AF184" s="131"/>
      <c r="AG184" s="131"/>
      <c r="AH184" s="131"/>
      <c r="AI184" s="131"/>
      <c r="AJ184" s="131"/>
      <c r="AK184" s="131"/>
      <c r="AL184" s="131"/>
      <c r="AM184" s="131"/>
      <c r="AN184" s="131"/>
      <c r="AO184" s="131"/>
      <c r="AP184" s="131"/>
      <c r="AQ184" s="131"/>
      <c r="AR184" s="131"/>
      <c r="AS184" s="131"/>
      <c r="AT184" s="131"/>
      <c r="AU184" s="131"/>
      <c r="AV184" s="131"/>
      <c r="AW184" s="131"/>
    </row>
    <row r="185" spans="1:49" ht="13.9" customHeight="1">
      <c r="A185" s="131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31"/>
      <c r="AC185" s="131"/>
      <c r="AD185" s="131"/>
      <c r="AE185" s="131"/>
      <c r="AF185" s="131"/>
      <c r="AG185" s="131"/>
      <c r="AH185" s="131"/>
      <c r="AI185" s="131"/>
      <c r="AJ185" s="131"/>
      <c r="AK185" s="131"/>
      <c r="AL185" s="131"/>
      <c r="AM185" s="131"/>
      <c r="AN185" s="131"/>
      <c r="AO185" s="131"/>
      <c r="AP185" s="131"/>
      <c r="AQ185" s="131"/>
      <c r="AR185" s="131"/>
      <c r="AS185" s="131"/>
      <c r="AT185" s="131"/>
      <c r="AU185" s="131"/>
      <c r="AV185" s="131"/>
      <c r="AW185" s="131"/>
    </row>
    <row r="186" spans="1:49" ht="13.9" customHeight="1">
      <c r="A186" s="131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  <c r="AB186" s="131"/>
      <c r="AC186" s="131"/>
      <c r="AD186" s="131"/>
      <c r="AE186" s="131"/>
      <c r="AF186" s="131"/>
      <c r="AG186" s="131"/>
      <c r="AH186" s="131"/>
      <c r="AI186" s="131"/>
      <c r="AJ186" s="131"/>
      <c r="AK186" s="131"/>
      <c r="AL186" s="131"/>
      <c r="AM186" s="131"/>
      <c r="AN186" s="131"/>
      <c r="AO186" s="131"/>
      <c r="AP186" s="131"/>
      <c r="AQ186" s="131"/>
      <c r="AR186" s="131"/>
      <c r="AS186" s="131"/>
      <c r="AT186" s="131"/>
      <c r="AU186" s="131"/>
      <c r="AV186" s="131"/>
      <c r="AW186" s="131"/>
    </row>
    <row r="520" spans="1:27" ht="13.9" customHeight="1">
      <c r="A520" s="132" t="s">
        <v>577</v>
      </c>
      <c r="AA520" s="132" t="s">
        <v>115</v>
      </c>
    </row>
    <row r="521" spans="1:27" ht="13.9" customHeight="1">
      <c r="A521" s="133" t="s">
        <v>219</v>
      </c>
      <c r="AA521" s="132" t="s">
        <v>703</v>
      </c>
    </row>
    <row r="522" spans="1:27" ht="13.9" customHeight="1">
      <c r="A522" s="72" t="s">
        <v>295</v>
      </c>
      <c r="AA522" s="132" t="s">
        <v>704</v>
      </c>
    </row>
    <row r="523" spans="1:27" ht="13.9" customHeight="1">
      <c r="A523" s="72" t="s">
        <v>296</v>
      </c>
      <c r="AA523" s="132" t="s">
        <v>702</v>
      </c>
    </row>
    <row r="524" spans="1:27" ht="13.9" customHeight="1">
      <c r="A524" s="72" t="s">
        <v>298</v>
      </c>
      <c r="AA524" s="132" t="s">
        <v>705</v>
      </c>
    </row>
    <row r="525" spans="1:27" ht="13.9" customHeight="1">
      <c r="A525" s="72" t="s">
        <v>299</v>
      </c>
      <c r="AA525" s="132" t="s">
        <v>706</v>
      </c>
    </row>
    <row r="526" spans="1:27" ht="13.9" customHeight="1">
      <c r="A526" s="72" t="s">
        <v>300</v>
      </c>
    </row>
    <row r="527" spans="1:27" ht="13.9" customHeight="1">
      <c r="A527" s="72" t="s">
        <v>432</v>
      </c>
    </row>
    <row r="528" spans="1:27" ht="13.9" customHeight="1">
      <c r="A528" s="72" t="s">
        <v>301</v>
      </c>
    </row>
    <row r="529" spans="1:1" ht="13.9" customHeight="1">
      <c r="A529" s="133" t="s">
        <v>223</v>
      </c>
    </row>
    <row r="530" spans="1:1" ht="13.9" customHeight="1">
      <c r="A530" s="133" t="s">
        <v>224</v>
      </c>
    </row>
    <row r="531" spans="1:1" ht="13.9" customHeight="1">
      <c r="A531" s="72" t="s">
        <v>433</v>
      </c>
    </row>
    <row r="532" spans="1:1" ht="13.9" customHeight="1">
      <c r="A532" s="72" t="s">
        <v>365</v>
      </c>
    </row>
    <row r="533" spans="1:1" ht="13.9" customHeight="1">
      <c r="A533" s="133" t="s">
        <v>226</v>
      </c>
    </row>
    <row r="534" spans="1:1" ht="13.9" customHeight="1">
      <c r="A534" s="72" t="s">
        <v>302</v>
      </c>
    </row>
    <row r="535" spans="1:1" ht="13.9" customHeight="1">
      <c r="A535" s="133" t="s">
        <v>228</v>
      </c>
    </row>
    <row r="536" spans="1:1" ht="13.9" customHeight="1">
      <c r="A536" s="72" t="s">
        <v>366</v>
      </c>
    </row>
    <row r="537" spans="1:1" ht="13.9" customHeight="1">
      <c r="A537" s="133" t="s">
        <v>230</v>
      </c>
    </row>
    <row r="538" spans="1:1" ht="13.9" customHeight="1">
      <c r="A538" s="133" t="s">
        <v>232</v>
      </c>
    </row>
    <row r="539" spans="1:1" ht="13.9" customHeight="1">
      <c r="A539" s="72" t="s">
        <v>303</v>
      </c>
    </row>
    <row r="540" spans="1:1" ht="13.9" customHeight="1">
      <c r="A540" s="72" t="s">
        <v>304</v>
      </c>
    </row>
    <row r="541" spans="1:1" ht="13.9" customHeight="1">
      <c r="A541" s="72" t="s">
        <v>367</v>
      </c>
    </row>
    <row r="542" spans="1:1" ht="13.9" customHeight="1">
      <c r="A542" s="72" t="s">
        <v>305</v>
      </c>
    </row>
    <row r="543" spans="1:1" ht="13.9" customHeight="1">
      <c r="A543" s="72" t="s">
        <v>434</v>
      </c>
    </row>
    <row r="544" spans="1:1" ht="13.9" customHeight="1">
      <c r="A544" s="72" t="s">
        <v>368</v>
      </c>
    </row>
    <row r="545" spans="1:1" ht="13.9" customHeight="1">
      <c r="A545" s="72" t="s">
        <v>306</v>
      </c>
    </row>
    <row r="546" spans="1:1" ht="13.9" customHeight="1">
      <c r="A546" s="72" t="s">
        <v>435</v>
      </c>
    </row>
    <row r="547" spans="1:1" ht="13.9" customHeight="1">
      <c r="A547" s="72" t="s">
        <v>436</v>
      </c>
    </row>
    <row r="548" spans="1:1" ht="13.9" customHeight="1">
      <c r="A548" s="133" t="s">
        <v>233</v>
      </c>
    </row>
    <row r="549" spans="1:1" ht="13.9" customHeight="1">
      <c r="A549" s="133" t="s">
        <v>235</v>
      </c>
    </row>
    <row r="550" spans="1:1" ht="13.9" customHeight="1">
      <c r="A550" s="72" t="s">
        <v>437</v>
      </c>
    </row>
    <row r="551" spans="1:1" ht="13.9" customHeight="1">
      <c r="A551" s="72" t="s">
        <v>307</v>
      </c>
    </row>
    <row r="552" spans="1:1" ht="13.9" customHeight="1">
      <c r="A552" s="72" t="s">
        <v>308</v>
      </c>
    </row>
    <row r="553" spans="1:1" ht="13.9" customHeight="1">
      <c r="A553" s="133" t="s">
        <v>236</v>
      </c>
    </row>
    <row r="554" spans="1:1" ht="13.9" customHeight="1">
      <c r="A554" s="72" t="s">
        <v>309</v>
      </c>
    </row>
    <row r="555" spans="1:1" ht="13.9" customHeight="1">
      <c r="A555" s="72" t="s">
        <v>369</v>
      </c>
    </row>
    <row r="556" spans="1:1" ht="13.9" customHeight="1">
      <c r="A556" s="72" t="s">
        <v>438</v>
      </c>
    </row>
    <row r="557" spans="1:1" ht="13.9" customHeight="1">
      <c r="A557" s="72" t="s">
        <v>370</v>
      </c>
    </row>
    <row r="558" spans="1:1" ht="13.9" customHeight="1">
      <c r="A558" s="72" t="s">
        <v>310</v>
      </c>
    </row>
    <row r="559" spans="1:1" ht="13.9" customHeight="1">
      <c r="A559" s="72" t="s">
        <v>439</v>
      </c>
    </row>
    <row r="560" spans="1:1" ht="13.9" customHeight="1">
      <c r="A560" s="72" t="s">
        <v>311</v>
      </c>
    </row>
    <row r="561" spans="1:1" ht="13.9" customHeight="1">
      <c r="A561" s="72" t="s">
        <v>312</v>
      </c>
    </row>
    <row r="562" spans="1:1" ht="13.9" customHeight="1">
      <c r="A562" s="72" t="s">
        <v>371</v>
      </c>
    </row>
    <row r="563" spans="1:1" ht="13.9" customHeight="1">
      <c r="A563" s="72" t="s">
        <v>372</v>
      </c>
    </row>
    <row r="564" spans="1:1" ht="13.9" customHeight="1">
      <c r="A564" s="72" t="s">
        <v>373</v>
      </c>
    </row>
    <row r="565" spans="1:1" ht="13.9" customHeight="1">
      <c r="A565" s="133" t="s">
        <v>237</v>
      </c>
    </row>
    <row r="566" spans="1:1" ht="13.9" customHeight="1">
      <c r="A566" s="72" t="s">
        <v>374</v>
      </c>
    </row>
    <row r="567" spans="1:1" ht="13.9" customHeight="1">
      <c r="A567" s="133" t="s">
        <v>239</v>
      </c>
    </row>
    <row r="568" spans="1:1" ht="13.9" customHeight="1">
      <c r="A568" s="72" t="s">
        <v>313</v>
      </c>
    </row>
    <row r="569" spans="1:1" ht="13.9" customHeight="1">
      <c r="A569" s="72" t="s">
        <v>440</v>
      </c>
    </row>
    <row r="570" spans="1:1" ht="13.9" customHeight="1">
      <c r="A570" s="72" t="s">
        <v>441</v>
      </c>
    </row>
    <row r="571" spans="1:1" ht="13.9" customHeight="1">
      <c r="A571" s="72" t="s">
        <v>314</v>
      </c>
    </row>
    <row r="572" spans="1:1" ht="13.9" customHeight="1">
      <c r="A572" s="72" t="s">
        <v>375</v>
      </c>
    </row>
    <row r="573" spans="1:1" ht="13.9" customHeight="1">
      <c r="A573" s="72" t="s">
        <v>376</v>
      </c>
    </row>
    <row r="574" spans="1:1" ht="13.9" customHeight="1">
      <c r="A574" s="133" t="s">
        <v>240</v>
      </c>
    </row>
    <row r="575" spans="1:1" ht="13.9" customHeight="1">
      <c r="A575" s="72" t="s">
        <v>315</v>
      </c>
    </row>
    <row r="576" spans="1:1" ht="13.9" customHeight="1">
      <c r="A576" s="133" t="s">
        <v>241</v>
      </c>
    </row>
    <row r="577" spans="1:1" ht="13.9" customHeight="1">
      <c r="A577" s="72" t="s">
        <v>442</v>
      </c>
    </row>
    <row r="578" spans="1:1" ht="13.9" customHeight="1">
      <c r="A578" s="72" t="s">
        <v>316</v>
      </c>
    </row>
    <row r="579" spans="1:1" ht="13.9" customHeight="1">
      <c r="A579" s="72" t="s">
        <v>377</v>
      </c>
    </row>
    <row r="580" spans="1:1" ht="13.9" customHeight="1">
      <c r="A580" s="72" t="s">
        <v>317</v>
      </c>
    </row>
    <row r="581" spans="1:1" ht="13.9" customHeight="1">
      <c r="A581" s="72" t="s">
        <v>318</v>
      </c>
    </row>
    <row r="582" spans="1:1" ht="13.9" customHeight="1">
      <c r="A582" s="72" t="s">
        <v>378</v>
      </c>
    </row>
    <row r="583" spans="1:1" ht="13.9" customHeight="1">
      <c r="A583" s="72" t="s">
        <v>319</v>
      </c>
    </row>
    <row r="584" spans="1:1" ht="13.9" customHeight="1">
      <c r="A584" s="133" t="s">
        <v>242</v>
      </c>
    </row>
    <row r="585" spans="1:1" ht="13.9" customHeight="1">
      <c r="A585" s="133" t="s">
        <v>243</v>
      </c>
    </row>
    <row r="586" spans="1:1" ht="13.9" customHeight="1">
      <c r="A586" s="133" t="s">
        <v>244</v>
      </c>
    </row>
    <row r="587" spans="1:1" ht="13.9" customHeight="1">
      <c r="A587" s="72" t="s">
        <v>379</v>
      </c>
    </row>
    <row r="588" spans="1:1" ht="13.9" customHeight="1">
      <c r="A588" s="133" t="s">
        <v>245</v>
      </c>
    </row>
    <row r="589" spans="1:1" ht="13.9" customHeight="1">
      <c r="A589" s="133" t="s">
        <v>246</v>
      </c>
    </row>
    <row r="590" spans="1:1" ht="13.9" customHeight="1">
      <c r="A590" s="72" t="s">
        <v>380</v>
      </c>
    </row>
    <row r="591" spans="1:1" ht="13.9" customHeight="1">
      <c r="A591" s="133" t="s">
        <v>247</v>
      </c>
    </row>
    <row r="592" spans="1:1" ht="13.9" customHeight="1">
      <c r="A592" s="72" t="s">
        <v>320</v>
      </c>
    </row>
    <row r="593" spans="1:1" ht="13.9" customHeight="1">
      <c r="A593" s="133" t="s">
        <v>248</v>
      </c>
    </row>
    <row r="594" spans="1:1" ht="13.9" customHeight="1">
      <c r="A594" s="72" t="s">
        <v>381</v>
      </c>
    </row>
    <row r="595" spans="1:1" ht="13.9" customHeight="1">
      <c r="A595" s="72" t="s">
        <v>382</v>
      </c>
    </row>
    <row r="596" spans="1:1" ht="13.9" customHeight="1">
      <c r="A596" s="72" t="s">
        <v>383</v>
      </c>
    </row>
    <row r="597" spans="1:1" ht="13.9" customHeight="1">
      <c r="A597" s="133" t="s">
        <v>249</v>
      </c>
    </row>
    <row r="598" spans="1:1" ht="13.9" customHeight="1">
      <c r="A598" s="72" t="s">
        <v>321</v>
      </c>
    </row>
    <row r="599" spans="1:1" ht="13.9" customHeight="1">
      <c r="A599" s="133" t="s">
        <v>250</v>
      </c>
    </row>
    <row r="600" spans="1:1" ht="13.9" customHeight="1">
      <c r="A600" s="72" t="s">
        <v>384</v>
      </c>
    </row>
    <row r="601" spans="1:1" ht="13.9" customHeight="1">
      <c r="A601" s="72" t="s">
        <v>385</v>
      </c>
    </row>
    <row r="602" spans="1:1" ht="13.9" customHeight="1">
      <c r="A602" s="72" t="s">
        <v>322</v>
      </c>
    </row>
    <row r="603" spans="1:1" ht="13.9" customHeight="1">
      <c r="A603" s="72" t="s">
        <v>443</v>
      </c>
    </row>
    <row r="604" spans="1:1" ht="13.9" customHeight="1">
      <c r="A604" s="133" t="s">
        <v>251</v>
      </c>
    </row>
    <row r="605" spans="1:1" ht="13.9" customHeight="1">
      <c r="A605" s="133" t="s">
        <v>252</v>
      </c>
    </row>
    <row r="606" spans="1:1" ht="13.9" customHeight="1">
      <c r="A606" s="133" t="s">
        <v>253</v>
      </c>
    </row>
    <row r="607" spans="1:1" ht="13.9" customHeight="1">
      <c r="A607" s="133" t="s">
        <v>254</v>
      </c>
    </row>
    <row r="608" spans="1:1" ht="13.9" customHeight="1">
      <c r="A608" s="133" t="s">
        <v>255</v>
      </c>
    </row>
    <row r="609" spans="1:1" ht="13.9" customHeight="1">
      <c r="A609" s="133" t="s">
        <v>256</v>
      </c>
    </row>
    <row r="610" spans="1:1" ht="13.9" customHeight="1">
      <c r="A610" s="72" t="s">
        <v>323</v>
      </c>
    </row>
    <row r="611" spans="1:1" ht="13.9" customHeight="1">
      <c r="A611" s="72" t="s">
        <v>386</v>
      </c>
    </row>
    <row r="612" spans="1:1" ht="13.9" customHeight="1">
      <c r="A612" s="72" t="s">
        <v>387</v>
      </c>
    </row>
    <row r="613" spans="1:1" ht="13.9" customHeight="1">
      <c r="A613" s="72" t="s">
        <v>324</v>
      </c>
    </row>
    <row r="614" spans="1:1" ht="13.9" customHeight="1">
      <c r="A614" s="72" t="s">
        <v>444</v>
      </c>
    </row>
    <row r="615" spans="1:1" ht="13.9" customHeight="1">
      <c r="A615" s="72" t="s">
        <v>388</v>
      </c>
    </row>
    <row r="616" spans="1:1" ht="13.9" customHeight="1">
      <c r="A616" s="72" t="s">
        <v>445</v>
      </c>
    </row>
    <row r="617" spans="1:1" ht="13.9" customHeight="1">
      <c r="A617" s="72" t="s">
        <v>325</v>
      </c>
    </row>
    <row r="618" spans="1:1" ht="13.9" customHeight="1">
      <c r="A618" s="72" t="s">
        <v>389</v>
      </c>
    </row>
    <row r="619" spans="1:1" ht="13.9" customHeight="1">
      <c r="A619" s="72" t="s">
        <v>326</v>
      </c>
    </row>
    <row r="620" spans="1:1" ht="13.9" customHeight="1">
      <c r="A620" s="72" t="s">
        <v>327</v>
      </c>
    </row>
    <row r="621" spans="1:1" ht="13.9" customHeight="1">
      <c r="A621" s="72" t="s">
        <v>390</v>
      </c>
    </row>
    <row r="622" spans="1:1" ht="13.9" customHeight="1">
      <c r="A622" s="133" t="s">
        <v>257</v>
      </c>
    </row>
    <row r="623" spans="1:1" ht="13.9" customHeight="1">
      <c r="A623" s="72" t="s">
        <v>391</v>
      </c>
    </row>
    <row r="624" spans="1:1" ht="13.9" customHeight="1">
      <c r="A624" s="133" t="s">
        <v>259</v>
      </c>
    </row>
    <row r="625" spans="1:1" ht="13.9" customHeight="1">
      <c r="A625" s="72" t="s">
        <v>446</v>
      </c>
    </row>
    <row r="626" spans="1:1" ht="13.9" customHeight="1">
      <c r="A626" s="72" t="s">
        <v>328</v>
      </c>
    </row>
    <row r="627" spans="1:1" ht="13.9" customHeight="1">
      <c r="A627" s="72" t="s">
        <v>392</v>
      </c>
    </row>
    <row r="628" spans="1:1" ht="13.9" customHeight="1">
      <c r="A628" s="72" t="s">
        <v>393</v>
      </c>
    </row>
    <row r="629" spans="1:1" ht="13.9" customHeight="1">
      <c r="A629" s="72" t="s">
        <v>447</v>
      </c>
    </row>
    <row r="630" spans="1:1" ht="13.9" customHeight="1">
      <c r="A630" s="72" t="s">
        <v>448</v>
      </c>
    </row>
    <row r="631" spans="1:1" ht="13.9" customHeight="1">
      <c r="A631" s="72" t="s">
        <v>329</v>
      </c>
    </row>
    <row r="632" spans="1:1" ht="13.9" customHeight="1">
      <c r="A632" s="72" t="s">
        <v>394</v>
      </c>
    </row>
    <row r="633" spans="1:1" ht="13.9" customHeight="1">
      <c r="A633" s="133" t="s">
        <v>261</v>
      </c>
    </row>
    <row r="634" spans="1:1" ht="13.9" customHeight="1">
      <c r="A634" s="72" t="s">
        <v>395</v>
      </c>
    </row>
    <row r="635" spans="1:1" ht="13.9" customHeight="1">
      <c r="A635" s="72" t="s">
        <v>451</v>
      </c>
    </row>
    <row r="636" spans="1:1" ht="13.9" customHeight="1">
      <c r="A636" s="72" t="s">
        <v>330</v>
      </c>
    </row>
    <row r="637" spans="1:1" ht="13.9" customHeight="1">
      <c r="A637" s="72" t="s">
        <v>449</v>
      </c>
    </row>
    <row r="638" spans="1:1" ht="13.9" customHeight="1">
      <c r="A638" s="72" t="s">
        <v>331</v>
      </c>
    </row>
    <row r="639" spans="1:1" ht="13.9" customHeight="1">
      <c r="A639" s="72" t="s">
        <v>396</v>
      </c>
    </row>
    <row r="640" spans="1:1" ht="13.9" customHeight="1">
      <c r="A640" s="72" t="s">
        <v>332</v>
      </c>
    </row>
    <row r="641" spans="1:1" ht="13.9" customHeight="1">
      <c r="A641" s="72" t="s">
        <v>397</v>
      </c>
    </row>
    <row r="642" spans="1:1" ht="13.9" customHeight="1">
      <c r="A642" s="133" t="s">
        <v>260</v>
      </c>
    </row>
    <row r="643" spans="1:1" ht="13.9" customHeight="1">
      <c r="A643" s="72" t="s">
        <v>398</v>
      </c>
    </row>
    <row r="644" spans="1:1" ht="13.9" customHeight="1">
      <c r="A644" s="72" t="s">
        <v>399</v>
      </c>
    </row>
    <row r="645" spans="1:1" ht="13.9" customHeight="1">
      <c r="A645" s="72" t="s">
        <v>333</v>
      </c>
    </row>
    <row r="646" spans="1:1" ht="13.9" customHeight="1">
      <c r="A646" s="72" t="s">
        <v>334</v>
      </c>
    </row>
    <row r="647" spans="1:1" ht="13.9" customHeight="1">
      <c r="A647" s="72" t="s">
        <v>400</v>
      </c>
    </row>
    <row r="648" spans="1:1" ht="13.9" customHeight="1">
      <c r="A648" s="133" t="s">
        <v>262</v>
      </c>
    </row>
    <row r="649" spans="1:1" ht="13.9" customHeight="1">
      <c r="A649" s="72" t="s">
        <v>401</v>
      </c>
    </row>
    <row r="650" spans="1:1" ht="13.9" customHeight="1">
      <c r="A650" s="133" t="s">
        <v>263</v>
      </c>
    </row>
    <row r="651" spans="1:1" ht="13.9" customHeight="1">
      <c r="A651" s="72" t="s">
        <v>402</v>
      </c>
    </row>
    <row r="652" spans="1:1" ht="13.9" customHeight="1">
      <c r="A652" s="133" t="s">
        <v>264</v>
      </c>
    </row>
    <row r="653" spans="1:1" ht="13.9" customHeight="1">
      <c r="A653" s="72" t="s">
        <v>450</v>
      </c>
    </row>
    <row r="654" spans="1:1" ht="13.9" customHeight="1">
      <c r="A654" s="72" t="s">
        <v>403</v>
      </c>
    </row>
    <row r="655" spans="1:1" ht="13.9" customHeight="1">
      <c r="A655" s="72" t="s">
        <v>335</v>
      </c>
    </row>
    <row r="656" spans="1:1" ht="13.9" customHeight="1">
      <c r="A656" s="72" t="s">
        <v>336</v>
      </c>
    </row>
    <row r="657" spans="1:1" ht="13.9" customHeight="1">
      <c r="A657" s="72" t="s">
        <v>404</v>
      </c>
    </row>
    <row r="658" spans="1:1" ht="13.9" customHeight="1">
      <c r="A658" s="72" t="s">
        <v>405</v>
      </c>
    </row>
    <row r="659" spans="1:1" ht="13.9" customHeight="1">
      <c r="A659" s="72" t="s">
        <v>337</v>
      </c>
    </row>
    <row r="660" spans="1:1" ht="13.9" customHeight="1">
      <c r="A660" s="133" t="s">
        <v>265</v>
      </c>
    </row>
    <row r="661" spans="1:1" ht="13.9" customHeight="1">
      <c r="A661" s="72" t="s">
        <v>338</v>
      </c>
    </row>
    <row r="662" spans="1:1" ht="13.9" customHeight="1">
      <c r="A662" s="72" t="s">
        <v>339</v>
      </c>
    </row>
    <row r="663" spans="1:1" ht="13.9" customHeight="1">
      <c r="A663" s="72" t="s">
        <v>406</v>
      </c>
    </row>
    <row r="664" spans="1:1" ht="13.9" customHeight="1">
      <c r="A664" s="72" t="s">
        <v>340</v>
      </c>
    </row>
    <row r="665" spans="1:1" ht="13.9" customHeight="1">
      <c r="A665" s="72" t="s">
        <v>341</v>
      </c>
    </row>
    <row r="666" spans="1:1" ht="13.9" customHeight="1">
      <c r="A666" s="133" t="s">
        <v>266</v>
      </c>
    </row>
    <row r="667" spans="1:1" ht="13.9" customHeight="1">
      <c r="A667" s="72" t="s">
        <v>342</v>
      </c>
    </row>
    <row r="668" spans="1:1" ht="13.9" customHeight="1">
      <c r="A668" s="133" t="s">
        <v>267</v>
      </c>
    </row>
    <row r="669" spans="1:1" ht="13.9" customHeight="1">
      <c r="A669" s="72" t="s">
        <v>343</v>
      </c>
    </row>
    <row r="670" spans="1:1" ht="13.9" customHeight="1">
      <c r="A670" s="72" t="s">
        <v>344</v>
      </c>
    </row>
    <row r="671" spans="1:1" ht="13.9" customHeight="1">
      <c r="A671" s="133" t="s">
        <v>268</v>
      </c>
    </row>
    <row r="672" spans="1:1" ht="13.9" customHeight="1">
      <c r="A672" s="133" t="s">
        <v>269</v>
      </c>
    </row>
    <row r="673" spans="1:1" ht="13.9" customHeight="1">
      <c r="A673" s="72" t="s">
        <v>407</v>
      </c>
    </row>
    <row r="674" spans="1:1" ht="13.9" customHeight="1">
      <c r="A674" s="133" t="s">
        <v>270</v>
      </c>
    </row>
    <row r="675" spans="1:1" ht="13.9" customHeight="1">
      <c r="A675" s="72" t="s">
        <v>452</v>
      </c>
    </row>
    <row r="676" spans="1:1" ht="13.9" customHeight="1">
      <c r="A676" s="72" t="s">
        <v>345</v>
      </c>
    </row>
    <row r="677" spans="1:1" ht="13.9" customHeight="1">
      <c r="A677" s="133" t="s">
        <v>271</v>
      </c>
    </row>
    <row r="678" spans="1:1" ht="13.9" customHeight="1">
      <c r="A678" s="133" t="s">
        <v>272</v>
      </c>
    </row>
    <row r="679" spans="1:1" ht="13.9" customHeight="1">
      <c r="A679" s="72" t="s">
        <v>346</v>
      </c>
    </row>
    <row r="680" spans="1:1" ht="13.9" customHeight="1">
      <c r="A680" s="133" t="s">
        <v>273</v>
      </c>
    </row>
    <row r="681" spans="1:1" ht="13.9" customHeight="1">
      <c r="A681" s="72" t="s">
        <v>408</v>
      </c>
    </row>
    <row r="682" spans="1:1" ht="13.9" customHeight="1">
      <c r="A682" s="72" t="s">
        <v>453</v>
      </c>
    </row>
    <row r="683" spans="1:1" ht="13.9" customHeight="1">
      <c r="A683" s="133" t="s">
        <v>576</v>
      </c>
    </row>
    <row r="684" spans="1:1" ht="13.9" customHeight="1">
      <c r="A684" s="72" t="s">
        <v>409</v>
      </c>
    </row>
    <row r="685" spans="1:1" ht="13.9" customHeight="1">
      <c r="A685" s="72" t="s">
        <v>347</v>
      </c>
    </row>
    <row r="686" spans="1:1" ht="13.9" customHeight="1">
      <c r="A686" s="133" t="s">
        <v>275</v>
      </c>
    </row>
    <row r="687" spans="1:1" ht="13.9" customHeight="1">
      <c r="A687" s="72" t="s">
        <v>410</v>
      </c>
    </row>
    <row r="688" spans="1:1" ht="13.9" customHeight="1">
      <c r="A688" s="72" t="s">
        <v>411</v>
      </c>
    </row>
    <row r="689" spans="1:1" ht="13.9" customHeight="1">
      <c r="A689" s="133" t="s">
        <v>276</v>
      </c>
    </row>
    <row r="690" spans="1:1" ht="13.9" customHeight="1">
      <c r="A690" s="72" t="s">
        <v>412</v>
      </c>
    </row>
    <row r="691" spans="1:1" ht="13.9" customHeight="1">
      <c r="A691" s="72" t="s">
        <v>348</v>
      </c>
    </row>
    <row r="692" spans="1:1" ht="13.9" customHeight="1">
      <c r="A692" s="72" t="s">
        <v>454</v>
      </c>
    </row>
    <row r="693" spans="1:1" ht="13.9" customHeight="1">
      <c r="A693" s="72" t="s">
        <v>455</v>
      </c>
    </row>
    <row r="694" spans="1:1" ht="13.9" customHeight="1">
      <c r="A694" s="133" t="s">
        <v>277</v>
      </c>
    </row>
    <row r="695" spans="1:1" ht="13.9" customHeight="1">
      <c r="A695" s="72" t="s">
        <v>349</v>
      </c>
    </row>
    <row r="696" spans="1:1" ht="13.9" customHeight="1">
      <c r="A696" s="72" t="s">
        <v>456</v>
      </c>
    </row>
    <row r="697" spans="1:1" ht="13.9" customHeight="1">
      <c r="A697" s="133" t="s">
        <v>278</v>
      </c>
    </row>
    <row r="698" spans="1:1" ht="13.9" customHeight="1">
      <c r="A698" s="72" t="s">
        <v>413</v>
      </c>
    </row>
    <row r="699" spans="1:1" ht="13.9" customHeight="1">
      <c r="A699" s="72" t="s">
        <v>414</v>
      </c>
    </row>
    <row r="700" spans="1:1" ht="13.9" customHeight="1">
      <c r="A700" s="72" t="s">
        <v>415</v>
      </c>
    </row>
    <row r="701" spans="1:1" ht="13.9" customHeight="1">
      <c r="A701" s="72" t="s">
        <v>416</v>
      </c>
    </row>
    <row r="702" spans="1:1" ht="13.9" customHeight="1">
      <c r="A702" s="133" t="s">
        <v>279</v>
      </c>
    </row>
    <row r="703" spans="1:1" ht="13.9" customHeight="1">
      <c r="A703" s="133" t="s">
        <v>280</v>
      </c>
    </row>
    <row r="704" spans="1:1" ht="13.9" customHeight="1">
      <c r="A704" s="72" t="s">
        <v>417</v>
      </c>
    </row>
    <row r="705" spans="1:1" ht="13.9" customHeight="1">
      <c r="A705" s="133" t="s">
        <v>281</v>
      </c>
    </row>
    <row r="706" spans="1:1" ht="13.9" customHeight="1">
      <c r="A706" s="133" t="s">
        <v>282</v>
      </c>
    </row>
    <row r="707" spans="1:1" ht="13.9" customHeight="1">
      <c r="A707" s="72" t="s">
        <v>418</v>
      </c>
    </row>
    <row r="708" spans="1:1" ht="13.9" customHeight="1">
      <c r="A708" s="133" t="s">
        <v>283</v>
      </c>
    </row>
    <row r="709" spans="1:1" ht="13.9" customHeight="1">
      <c r="A709" s="72" t="s">
        <v>419</v>
      </c>
    </row>
    <row r="710" spans="1:1" ht="13.9" customHeight="1">
      <c r="A710" s="72" t="s">
        <v>457</v>
      </c>
    </row>
    <row r="711" spans="1:1" ht="13.9" customHeight="1">
      <c r="A711" s="72" t="s">
        <v>420</v>
      </c>
    </row>
    <row r="712" spans="1:1" ht="13.9" customHeight="1">
      <c r="A712" s="72" t="s">
        <v>458</v>
      </c>
    </row>
    <row r="713" spans="1:1" ht="13.9" customHeight="1">
      <c r="A713" s="72" t="s">
        <v>350</v>
      </c>
    </row>
    <row r="714" spans="1:1" ht="13.9" customHeight="1">
      <c r="A714" s="72" t="s">
        <v>421</v>
      </c>
    </row>
    <row r="715" spans="1:1" ht="13.9" customHeight="1">
      <c r="A715" s="72" t="s">
        <v>351</v>
      </c>
    </row>
    <row r="716" spans="1:1" ht="13.9" customHeight="1">
      <c r="A716" s="133" t="s">
        <v>284</v>
      </c>
    </row>
    <row r="717" spans="1:1" ht="13.9" customHeight="1">
      <c r="A717" s="72" t="s">
        <v>422</v>
      </c>
    </row>
    <row r="718" spans="1:1" ht="13.9" customHeight="1">
      <c r="A718" s="72" t="s">
        <v>459</v>
      </c>
    </row>
    <row r="719" spans="1:1" ht="13.9" customHeight="1">
      <c r="A719" s="72" t="s">
        <v>423</v>
      </c>
    </row>
    <row r="720" spans="1:1" ht="13.9" customHeight="1">
      <c r="A720" s="133" t="s">
        <v>285</v>
      </c>
    </row>
    <row r="721" spans="1:1" ht="13.9" customHeight="1">
      <c r="A721" s="72" t="s">
        <v>424</v>
      </c>
    </row>
    <row r="722" spans="1:1" ht="13.9" customHeight="1">
      <c r="A722" s="72" t="s">
        <v>352</v>
      </c>
    </row>
    <row r="723" spans="1:1" ht="13.9" customHeight="1">
      <c r="A723" s="72" t="s">
        <v>353</v>
      </c>
    </row>
    <row r="724" spans="1:1" ht="13.9" customHeight="1">
      <c r="A724" s="72" t="s">
        <v>354</v>
      </c>
    </row>
    <row r="725" spans="1:1" ht="13.9" customHeight="1">
      <c r="A725" s="133" t="s">
        <v>286</v>
      </c>
    </row>
    <row r="726" spans="1:1" ht="13.9" customHeight="1">
      <c r="A726" s="133" t="s">
        <v>287</v>
      </c>
    </row>
    <row r="727" spans="1:1" ht="13.9" customHeight="1">
      <c r="A727" s="72" t="s">
        <v>355</v>
      </c>
    </row>
    <row r="728" spans="1:1" ht="13.9" customHeight="1">
      <c r="A728" s="72" t="s">
        <v>425</v>
      </c>
    </row>
    <row r="729" spans="1:1" ht="13.9" customHeight="1">
      <c r="A729" s="72" t="s">
        <v>356</v>
      </c>
    </row>
    <row r="730" spans="1:1" ht="13.9" customHeight="1">
      <c r="A730" s="72" t="s">
        <v>426</v>
      </c>
    </row>
    <row r="731" spans="1:1" ht="13.9" customHeight="1">
      <c r="A731" s="72" t="s">
        <v>357</v>
      </c>
    </row>
    <row r="732" spans="1:1" ht="13.9" customHeight="1">
      <c r="A732" s="72" t="s">
        <v>427</v>
      </c>
    </row>
    <row r="733" spans="1:1" ht="13.9" customHeight="1">
      <c r="A733" s="133" t="s">
        <v>288</v>
      </c>
    </row>
    <row r="734" spans="1:1" ht="13.9" customHeight="1">
      <c r="A734" s="72" t="s">
        <v>358</v>
      </c>
    </row>
    <row r="735" spans="1:1" ht="13.9" customHeight="1">
      <c r="A735" s="72" t="s">
        <v>428</v>
      </c>
    </row>
    <row r="736" spans="1:1" ht="13.9" customHeight="1">
      <c r="A736" s="72" t="s">
        <v>359</v>
      </c>
    </row>
    <row r="737" spans="1:1" ht="13.9" customHeight="1">
      <c r="A737" s="72" t="s">
        <v>429</v>
      </c>
    </row>
    <row r="738" spans="1:1" ht="13.9" customHeight="1">
      <c r="A738" s="133" t="s">
        <v>289</v>
      </c>
    </row>
    <row r="739" spans="1:1" ht="13.9" customHeight="1">
      <c r="A739" s="133" t="s">
        <v>290</v>
      </c>
    </row>
    <row r="740" spans="1:1" ht="13.9" customHeight="1">
      <c r="A740" s="72" t="s">
        <v>360</v>
      </c>
    </row>
    <row r="741" spans="1:1" ht="13.9" customHeight="1">
      <c r="A741" s="72" t="s">
        <v>460</v>
      </c>
    </row>
    <row r="742" spans="1:1" ht="13.9" customHeight="1">
      <c r="A742" s="133" t="s">
        <v>291</v>
      </c>
    </row>
    <row r="743" spans="1:1" ht="13.9" customHeight="1">
      <c r="A743" s="72" t="s">
        <v>361</v>
      </c>
    </row>
    <row r="744" spans="1:1" ht="13.9" customHeight="1">
      <c r="A744" s="133" t="s">
        <v>292</v>
      </c>
    </row>
    <row r="745" spans="1:1" ht="13.9" customHeight="1">
      <c r="A745" s="72" t="s">
        <v>461</v>
      </c>
    </row>
    <row r="746" spans="1:1" ht="13.9" customHeight="1">
      <c r="A746" s="133" t="s">
        <v>293</v>
      </c>
    </row>
    <row r="747" spans="1:1" ht="13.9" customHeight="1">
      <c r="A747" s="72" t="s">
        <v>462</v>
      </c>
    </row>
    <row r="748" spans="1:1" ht="13.9" customHeight="1">
      <c r="A748" s="72" t="s">
        <v>362</v>
      </c>
    </row>
    <row r="749" spans="1:1" ht="13.9" customHeight="1">
      <c r="A749" s="133" t="s">
        <v>294</v>
      </c>
    </row>
    <row r="750" spans="1:1" ht="13.9" customHeight="1">
      <c r="A750" s="72" t="s">
        <v>363</v>
      </c>
    </row>
    <row r="751" spans="1:1" ht="13.9" customHeight="1">
      <c r="A751" s="72" t="s">
        <v>430</v>
      </c>
    </row>
    <row r="752" spans="1:1" ht="13.9" customHeight="1">
      <c r="A752" s="72" t="s">
        <v>463</v>
      </c>
    </row>
    <row r="753" spans="1:1" ht="13.9" customHeight="1">
      <c r="A753" s="72" t="s">
        <v>431</v>
      </c>
    </row>
    <row r="754" spans="1:1" ht="13.9" customHeight="1">
      <c r="A754" s="72" t="s">
        <v>364</v>
      </c>
    </row>
  </sheetData>
  <sheetProtection password="B224" sheet="1" objects="1" scenarios="1" selectLockedCells="1"/>
  <sortState ref="A510:A743">
    <sortCondition ref="A510"/>
  </sortState>
  <mergeCells count="74">
    <mergeCell ref="B94:Z94"/>
    <mergeCell ref="J99:AW99"/>
    <mergeCell ref="A20:R20"/>
    <mergeCell ref="H77:AM77"/>
    <mergeCell ref="H79:AM79"/>
    <mergeCell ref="H81:AM81"/>
    <mergeCell ref="B92:AQ92"/>
    <mergeCell ref="B90:AW90"/>
    <mergeCell ref="B88:AW88"/>
    <mergeCell ref="M31:T31"/>
    <mergeCell ref="Z29:AK30"/>
    <mergeCell ref="AM29:AN30"/>
    <mergeCell ref="J43:T43"/>
    <mergeCell ref="W43:AG43"/>
    <mergeCell ref="E71:AV73"/>
    <mergeCell ref="E60:AV60"/>
    <mergeCell ref="E64:AV67"/>
    <mergeCell ref="E48:AV48"/>
    <mergeCell ref="A12:AW13"/>
    <mergeCell ref="A14:AW15"/>
    <mergeCell ref="E56:AV56"/>
    <mergeCell ref="E69:AV69"/>
    <mergeCell ref="E62:AV62"/>
    <mergeCell ref="E50:AE50"/>
    <mergeCell ref="E52:AE52"/>
    <mergeCell ref="E54:AE54"/>
    <mergeCell ref="W37:AQ37"/>
    <mergeCell ref="B101:N101"/>
    <mergeCell ref="J96:AO96"/>
    <mergeCell ref="J97:Y97"/>
    <mergeCell ref="AD97:AP97"/>
    <mergeCell ref="AA101:AT101"/>
    <mergeCell ref="R101:T101"/>
    <mergeCell ref="V101:Y101"/>
    <mergeCell ref="B96:H96"/>
    <mergeCell ref="B99:H99"/>
    <mergeCell ref="AJ43:AT43"/>
    <mergeCell ref="A85:AW86"/>
    <mergeCell ref="A83:AW83"/>
    <mergeCell ref="E58:AV58"/>
    <mergeCell ref="E75:AV75"/>
    <mergeCell ref="B46:K46"/>
    <mergeCell ref="B43:H43"/>
    <mergeCell ref="I29:S29"/>
    <mergeCell ref="J35:AC35"/>
    <mergeCell ref="J33:AV33"/>
    <mergeCell ref="AL35:AP35"/>
    <mergeCell ref="J39:AC39"/>
    <mergeCell ref="AS37:AW37"/>
    <mergeCell ref="AE35:AJ35"/>
    <mergeCell ref="AE39:AJ39"/>
    <mergeCell ref="AL39:AV39"/>
    <mergeCell ref="B39:H39"/>
    <mergeCell ref="B41:H41"/>
    <mergeCell ref="J41:T41"/>
    <mergeCell ref="B37:H37"/>
    <mergeCell ref="K37:P37"/>
    <mergeCell ref="T37:U37"/>
    <mergeCell ref="B27:H27"/>
    <mergeCell ref="B33:H33"/>
    <mergeCell ref="B35:H35"/>
    <mergeCell ref="B29:G29"/>
    <mergeCell ref="J2:AW2"/>
    <mergeCell ref="J3:AW3"/>
    <mergeCell ref="J5:AW5"/>
    <mergeCell ref="A8:AW9"/>
    <mergeCell ref="A10:AW11"/>
    <mergeCell ref="A18:AW18"/>
    <mergeCell ref="A21:AW21"/>
    <mergeCell ref="B23:H23"/>
    <mergeCell ref="J25:AC25"/>
    <mergeCell ref="B25:H25"/>
    <mergeCell ref="K27:X27"/>
    <mergeCell ref="AA27:AS27"/>
  </mergeCells>
  <dataValidations count="2">
    <dataValidation type="list" allowBlank="1" showInputMessage="1" showErrorMessage="1" sqref="J35">
      <formula1>$A$520:$A$754</formula1>
    </dataValidation>
    <dataValidation type="list" allowBlank="1" showInputMessage="1" showErrorMessage="1" sqref="J43:T43 AJ43:AT43 W43:AG43">
      <formula1>$AA$520:$AA$525</formula1>
    </dataValidation>
  </dataValidations>
  <pageMargins left="0.74803149606299213" right="0.74803149606299213" top="0.98425196850393704" bottom="0.98425196850393704" header="0.51181102362204722" footer="0.51181102362204722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40"/>
  <sheetViews>
    <sheetView zoomScale="90" zoomScaleNormal="90" zoomScaleSheetLayoutView="70" workbookViewId="0">
      <selection activeCell="AH36" sqref="AH36:AK36"/>
    </sheetView>
  </sheetViews>
  <sheetFormatPr defaultColWidth="2.33203125" defaultRowHeight="13.9" customHeight="1"/>
  <cols>
    <col min="1" max="42" width="2.33203125" style="2"/>
    <col min="43" max="43" width="4.44140625" style="2" bestFit="1" customWidth="1"/>
    <col min="44" max="16384" width="2.33203125" style="2"/>
  </cols>
  <sheetData>
    <row r="1" spans="1:58" ht="13.9" customHeight="1">
      <c r="A1" s="246" t="s">
        <v>181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</row>
    <row r="2" spans="1:58" ht="13.9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</row>
    <row r="3" spans="1:58" ht="13.9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</row>
    <row r="4" spans="1:58" ht="13.9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42" t="s">
        <v>180</v>
      </c>
      <c r="AI4" s="242"/>
      <c r="AJ4" s="242"/>
      <c r="AK4" s="242"/>
      <c r="AL4" s="242"/>
      <c r="AM4" s="242"/>
      <c r="AN4" s="242"/>
      <c r="AO4" s="242"/>
      <c r="AP4" s="242"/>
      <c r="AQ4" s="244" t="s">
        <v>201</v>
      </c>
      <c r="AR4" s="244"/>
      <c r="AS4" s="244"/>
      <c r="AT4" s="244"/>
      <c r="AU4" s="244"/>
      <c r="AV4" s="244"/>
      <c r="AW4" s="244"/>
      <c r="AX4" s="244"/>
      <c r="AY4" s="244"/>
      <c r="AZ4" s="25"/>
    </row>
    <row r="5" spans="1:58" s="29" customFormat="1" ht="13.9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42"/>
      <c r="AI5" s="242"/>
      <c r="AJ5" s="242"/>
      <c r="AK5" s="242"/>
      <c r="AL5" s="242"/>
      <c r="AM5" s="242"/>
      <c r="AN5" s="242"/>
      <c r="AO5" s="242"/>
      <c r="AP5" s="242"/>
      <c r="AQ5" s="244"/>
      <c r="AR5" s="244"/>
      <c r="AS5" s="244"/>
      <c r="AT5" s="244"/>
      <c r="AU5" s="244"/>
      <c r="AV5" s="244"/>
      <c r="AW5" s="244"/>
      <c r="AX5" s="244"/>
      <c r="AY5" s="244"/>
      <c r="AZ5" s="27"/>
      <c r="BA5" s="2"/>
      <c r="BB5" s="28"/>
      <c r="BC5" s="28"/>
      <c r="BD5" s="28"/>
      <c r="BE5" s="28"/>
      <c r="BF5" s="2"/>
    </row>
    <row r="6" spans="1:58" s="29" customFormat="1" ht="13.9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43"/>
      <c r="AI6" s="243"/>
      <c r="AJ6" s="243"/>
      <c r="AK6" s="243"/>
      <c r="AL6" s="243"/>
      <c r="AM6" s="243"/>
      <c r="AN6" s="243"/>
      <c r="AO6" s="243"/>
      <c r="AP6" s="243"/>
      <c r="AQ6" s="245"/>
      <c r="AR6" s="245"/>
      <c r="AS6" s="245"/>
      <c r="AT6" s="245"/>
      <c r="AU6" s="245"/>
      <c r="AV6" s="245"/>
      <c r="AW6" s="245"/>
      <c r="AX6" s="245"/>
      <c r="AY6" s="245"/>
      <c r="AZ6" s="27"/>
      <c r="BA6" s="2"/>
      <c r="BB6" s="28"/>
      <c r="BC6" s="28"/>
      <c r="BD6" s="28"/>
      <c r="BE6" s="28"/>
      <c r="BF6" s="2"/>
    </row>
    <row r="7" spans="1:58" s="3" customFormat="1" ht="13.9" customHeight="1">
      <c r="A7" s="30"/>
      <c r="B7" s="250" t="s">
        <v>26</v>
      </c>
      <c r="C7" s="250"/>
      <c r="D7" s="250"/>
      <c r="E7" s="250" t="s">
        <v>27</v>
      </c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1" t="s">
        <v>192</v>
      </c>
      <c r="AA7" s="251"/>
      <c r="AB7" s="251"/>
      <c r="AC7" s="251"/>
      <c r="AD7" s="252" t="s">
        <v>191</v>
      </c>
      <c r="AE7" s="252"/>
      <c r="AF7" s="252"/>
      <c r="AG7" s="252"/>
      <c r="AH7" s="250" t="s">
        <v>28</v>
      </c>
      <c r="AI7" s="250"/>
      <c r="AJ7" s="250"/>
      <c r="AK7" s="250"/>
      <c r="AL7" s="251" t="s">
        <v>29</v>
      </c>
      <c r="AM7" s="251"/>
      <c r="AN7" s="251"/>
      <c r="AO7" s="251"/>
      <c r="AP7" s="251"/>
      <c r="AQ7" s="250" t="s">
        <v>28</v>
      </c>
      <c r="AR7" s="250"/>
      <c r="AS7" s="250"/>
      <c r="AT7" s="250"/>
      <c r="AU7" s="251" t="s">
        <v>29</v>
      </c>
      <c r="AV7" s="251"/>
      <c r="AW7" s="251"/>
      <c r="AX7" s="251"/>
      <c r="AY7" s="251"/>
      <c r="AZ7" s="26"/>
      <c r="BA7" s="2"/>
      <c r="BF7" s="2"/>
    </row>
    <row r="8" spans="1:58" s="4" customFormat="1" ht="13.9" customHeight="1">
      <c r="A8" s="31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1"/>
      <c r="AA8" s="251"/>
      <c r="AB8" s="251"/>
      <c r="AC8" s="251"/>
      <c r="AD8" s="252"/>
      <c r="AE8" s="252"/>
      <c r="AF8" s="252"/>
      <c r="AG8" s="252"/>
      <c r="AH8" s="250"/>
      <c r="AI8" s="250"/>
      <c r="AJ8" s="250"/>
      <c r="AK8" s="250"/>
      <c r="AL8" s="251"/>
      <c r="AM8" s="251"/>
      <c r="AN8" s="251"/>
      <c r="AO8" s="251"/>
      <c r="AP8" s="251"/>
      <c r="AQ8" s="250"/>
      <c r="AR8" s="250"/>
      <c r="AS8" s="250"/>
      <c r="AT8" s="250"/>
      <c r="AU8" s="251"/>
      <c r="AV8" s="251"/>
      <c r="AW8" s="251"/>
      <c r="AX8" s="251"/>
      <c r="AY8" s="251"/>
      <c r="AZ8" s="31"/>
      <c r="BA8" s="2"/>
      <c r="BF8" s="2"/>
    </row>
    <row r="9" spans="1:58" s="5" customFormat="1" ht="13.9" customHeight="1">
      <c r="A9" s="32"/>
      <c r="B9" s="233" t="s">
        <v>30</v>
      </c>
      <c r="C9" s="234"/>
      <c r="D9" s="235"/>
      <c r="E9" s="221" t="s">
        <v>469</v>
      </c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3"/>
      <c r="Z9" s="236" t="s">
        <v>31</v>
      </c>
      <c r="AA9" s="237" t="s">
        <v>31</v>
      </c>
      <c r="AB9" s="237" t="s">
        <v>31</v>
      </c>
      <c r="AC9" s="238" t="s">
        <v>31</v>
      </c>
      <c r="AD9" s="239">
        <v>885.9</v>
      </c>
      <c r="AE9" s="240"/>
      <c r="AF9" s="240"/>
      <c r="AG9" s="241"/>
      <c r="AH9" s="230"/>
      <c r="AI9" s="231"/>
      <c r="AJ9" s="231"/>
      <c r="AK9" s="232"/>
      <c r="AL9" s="247">
        <f>AD9*AH9</f>
        <v>0</v>
      </c>
      <c r="AM9" s="248"/>
      <c r="AN9" s="248"/>
      <c r="AO9" s="248"/>
      <c r="AP9" s="249"/>
      <c r="AQ9" s="230"/>
      <c r="AR9" s="231"/>
      <c r="AS9" s="231"/>
      <c r="AT9" s="232"/>
      <c r="AU9" s="247">
        <f t="shared" ref="AU9:AU37" si="0">AD9*AQ9</f>
        <v>0</v>
      </c>
      <c r="AV9" s="248"/>
      <c r="AW9" s="248"/>
      <c r="AX9" s="248"/>
      <c r="AY9" s="248"/>
      <c r="AZ9" s="33"/>
      <c r="BA9" s="2"/>
      <c r="BB9" s="34"/>
      <c r="BC9" s="34"/>
      <c r="BD9" s="34"/>
      <c r="BE9" s="34"/>
      <c r="BF9" s="2"/>
    </row>
    <row r="10" spans="1:58" s="5" customFormat="1" ht="13.9" customHeight="1">
      <c r="A10" s="32"/>
      <c r="B10" s="233" t="s">
        <v>32</v>
      </c>
      <c r="C10" s="234"/>
      <c r="D10" s="235"/>
      <c r="E10" s="221" t="s">
        <v>470</v>
      </c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3"/>
      <c r="Z10" s="236" t="s">
        <v>31</v>
      </c>
      <c r="AA10" s="237" t="s">
        <v>31</v>
      </c>
      <c r="AB10" s="237" t="s">
        <v>31</v>
      </c>
      <c r="AC10" s="238" t="s">
        <v>31</v>
      </c>
      <c r="AD10" s="239">
        <v>1944.35</v>
      </c>
      <c r="AE10" s="240"/>
      <c r="AF10" s="240"/>
      <c r="AG10" s="241"/>
      <c r="AH10" s="230"/>
      <c r="AI10" s="231"/>
      <c r="AJ10" s="231"/>
      <c r="AK10" s="232"/>
      <c r="AL10" s="247">
        <f t="shared" ref="AL10:AL67" si="1">AD10*AH10</f>
        <v>0</v>
      </c>
      <c r="AM10" s="248"/>
      <c r="AN10" s="248"/>
      <c r="AO10" s="248"/>
      <c r="AP10" s="249"/>
      <c r="AQ10" s="230"/>
      <c r="AR10" s="231"/>
      <c r="AS10" s="231"/>
      <c r="AT10" s="232"/>
      <c r="AU10" s="247">
        <f t="shared" si="0"/>
        <v>0</v>
      </c>
      <c r="AV10" s="248"/>
      <c r="AW10" s="248"/>
      <c r="AX10" s="248"/>
      <c r="AY10" s="248"/>
      <c r="AZ10" s="33"/>
      <c r="BA10" s="2"/>
      <c r="BB10" s="34"/>
      <c r="BC10" s="34"/>
      <c r="BD10" s="34"/>
      <c r="BE10" s="34"/>
      <c r="BF10" s="2"/>
    </row>
    <row r="11" spans="1:58" s="5" customFormat="1" ht="13.9" customHeight="1">
      <c r="A11" s="32"/>
      <c r="B11" s="233" t="s">
        <v>33</v>
      </c>
      <c r="C11" s="234"/>
      <c r="D11" s="235"/>
      <c r="E11" s="221" t="s">
        <v>471</v>
      </c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3"/>
      <c r="Z11" s="236" t="s">
        <v>31</v>
      </c>
      <c r="AA11" s="237" t="s">
        <v>31</v>
      </c>
      <c r="AB11" s="237" t="s">
        <v>31</v>
      </c>
      <c r="AC11" s="238" t="s">
        <v>31</v>
      </c>
      <c r="AD11" s="239">
        <v>675.6</v>
      </c>
      <c r="AE11" s="240"/>
      <c r="AF11" s="240"/>
      <c r="AG11" s="241"/>
      <c r="AH11" s="230"/>
      <c r="AI11" s="231"/>
      <c r="AJ11" s="231"/>
      <c r="AK11" s="232"/>
      <c r="AL11" s="247">
        <f t="shared" si="1"/>
        <v>0</v>
      </c>
      <c r="AM11" s="248"/>
      <c r="AN11" s="248"/>
      <c r="AO11" s="248"/>
      <c r="AP11" s="249"/>
      <c r="AQ11" s="230"/>
      <c r="AR11" s="231"/>
      <c r="AS11" s="231"/>
      <c r="AT11" s="232"/>
      <c r="AU11" s="247">
        <f t="shared" si="0"/>
        <v>0</v>
      </c>
      <c r="AV11" s="248"/>
      <c r="AW11" s="248"/>
      <c r="AX11" s="248"/>
      <c r="AY11" s="248"/>
      <c r="AZ11" s="35"/>
      <c r="BA11" s="2"/>
      <c r="BB11" s="36"/>
      <c r="BC11" s="36"/>
      <c r="BD11" s="36"/>
      <c r="BE11" s="37"/>
      <c r="BF11" s="2"/>
    </row>
    <row r="12" spans="1:58" s="5" customFormat="1" ht="13.9" customHeight="1">
      <c r="A12" s="32"/>
      <c r="B12" s="233" t="s">
        <v>34</v>
      </c>
      <c r="C12" s="234"/>
      <c r="D12" s="235"/>
      <c r="E12" s="221" t="s">
        <v>472</v>
      </c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3"/>
      <c r="Z12" s="236" t="s">
        <v>31</v>
      </c>
      <c r="AA12" s="237" t="s">
        <v>31</v>
      </c>
      <c r="AB12" s="237" t="s">
        <v>31</v>
      </c>
      <c r="AC12" s="238" t="s">
        <v>31</v>
      </c>
      <c r="AD12" s="239">
        <v>771.53</v>
      </c>
      <c r="AE12" s="240"/>
      <c r="AF12" s="240"/>
      <c r="AG12" s="241"/>
      <c r="AH12" s="230"/>
      <c r="AI12" s="231"/>
      <c r="AJ12" s="231"/>
      <c r="AK12" s="232"/>
      <c r="AL12" s="247">
        <f t="shared" si="1"/>
        <v>0</v>
      </c>
      <c r="AM12" s="248"/>
      <c r="AN12" s="248"/>
      <c r="AO12" s="248"/>
      <c r="AP12" s="249"/>
      <c r="AQ12" s="230"/>
      <c r="AR12" s="231"/>
      <c r="AS12" s="231"/>
      <c r="AT12" s="232"/>
      <c r="AU12" s="247">
        <f t="shared" si="0"/>
        <v>0</v>
      </c>
      <c r="AV12" s="248"/>
      <c r="AW12" s="248"/>
      <c r="AX12" s="248"/>
      <c r="AY12" s="248"/>
      <c r="AZ12" s="35"/>
      <c r="BA12" s="2"/>
      <c r="BB12" s="36"/>
      <c r="BC12" s="36"/>
      <c r="BD12" s="36"/>
      <c r="BE12" s="37"/>
      <c r="BF12" s="2"/>
    </row>
    <row r="13" spans="1:58" s="5" customFormat="1" ht="13.9" customHeight="1">
      <c r="A13" s="32"/>
      <c r="B13" s="233" t="s">
        <v>35</v>
      </c>
      <c r="C13" s="234"/>
      <c r="D13" s="235"/>
      <c r="E13" s="221" t="s">
        <v>473</v>
      </c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3"/>
      <c r="Z13" s="236" t="s">
        <v>31</v>
      </c>
      <c r="AA13" s="237" t="s">
        <v>31</v>
      </c>
      <c r="AB13" s="237" t="s">
        <v>31</v>
      </c>
      <c r="AC13" s="238" t="s">
        <v>31</v>
      </c>
      <c r="AD13" s="239">
        <v>551.12</v>
      </c>
      <c r="AE13" s="240"/>
      <c r="AF13" s="240"/>
      <c r="AG13" s="241"/>
      <c r="AH13" s="230"/>
      <c r="AI13" s="231"/>
      <c r="AJ13" s="231"/>
      <c r="AK13" s="232"/>
      <c r="AL13" s="247">
        <f t="shared" si="1"/>
        <v>0</v>
      </c>
      <c r="AM13" s="248"/>
      <c r="AN13" s="248"/>
      <c r="AO13" s="248"/>
      <c r="AP13" s="249"/>
      <c r="AQ13" s="230"/>
      <c r="AR13" s="231"/>
      <c r="AS13" s="231"/>
      <c r="AT13" s="232"/>
      <c r="AU13" s="247">
        <f t="shared" si="0"/>
        <v>0</v>
      </c>
      <c r="AV13" s="248"/>
      <c r="AW13" s="248"/>
      <c r="AX13" s="248"/>
      <c r="AY13" s="248"/>
      <c r="AZ13" s="35"/>
      <c r="BA13" s="2"/>
      <c r="BB13" s="36"/>
      <c r="BC13" s="36"/>
      <c r="BD13" s="36"/>
      <c r="BE13" s="37"/>
      <c r="BF13" s="2"/>
    </row>
    <row r="14" spans="1:58" s="5" customFormat="1" ht="13.9" customHeight="1">
      <c r="A14" s="32"/>
      <c r="B14" s="233" t="s">
        <v>36</v>
      </c>
      <c r="C14" s="234"/>
      <c r="D14" s="235"/>
      <c r="E14" s="221" t="s">
        <v>474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3"/>
      <c r="Z14" s="236" t="s">
        <v>31</v>
      </c>
      <c r="AA14" s="237" t="s">
        <v>31</v>
      </c>
      <c r="AB14" s="237" t="s">
        <v>31</v>
      </c>
      <c r="AC14" s="238" t="s">
        <v>31</v>
      </c>
      <c r="AD14" s="239">
        <v>1262.08</v>
      </c>
      <c r="AE14" s="240"/>
      <c r="AF14" s="240"/>
      <c r="AG14" s="241"/>
      <c r="AH14" s="230"/>
      <c r="AI14" s="231"/>
      <c r="AJ14" s="231"/>
      <c r="AK14" s="232"/>
      <c r="AL14" s="247">
        <f t="shared" si="1"/>
        <v>0</v>
      </c>
      <c r="AM14" s="248"/>
      <c r="AN14" s="248"/>
      <c r="AO14" s="248"/>
      <c r="AP14" s="249"/>
      <c r="AQ14" s="230"/>
      <c r="AR14" s="231"/>
      <c r="AS14" s="231"/>
      <c r="AT14" s="232"/>
      <c r="AU14" s="247">
        <f t="shared" si="0"/>
        <v>0</v>
      </c>
      <c r="AV14" s="248"/>
      <c r="AW14" s="248"/>
      <c r="AX14" s="248"/>
      <c r="AY14" s="248"/>
      <c r="AZ14" s="35"/>
      <c r="BA14" s="2"/>
      <c r="BB14" s="36"/>
      <c r="BC14" s="36"/>
      <c r="BD14" s="36"/>
      <c r="BE14" s="37"/>
      <c r="BF14" s="2"/>
    </row>
    <row r="15" spans="1:58" s="5" customFormat="1" ht="13.9" customHeight="1">
      <c r="A15" s="32"/>
      <c r="B15" s="233" t="s">
        <v>37</v>
      </c>
      <c r="C15" s="234"/>
      <c r="D15" s="235"/>
      <c r="E15" s="221" t="s">
        <v>475</v>
      </c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3"/>
      <c r="Z15" s="236" t="s">
        <v>31</v>
      </c>
      <c r="AA15" s="237" t="s">
        <v>31</v>
      </c>
      <c r="AB15" s="237" t="s">
        <v>31</v>
      </c>
      <c r="AC15" s="238" t="s">
        <v>31</v>
      </c>
      <c r="AD15" s="239">
        <v>1399.6</v>
      </c>
      <c r="AE15" s="240"/>
      <c r="AF15" s="240"/>
      <c r="AG15" s="241"/>
      <c r="AH15" s="230"/>
      <c r="AI15" s="231"/>
      <c r="AJ15" s="231"/>
      <c r="AK15" s="232"/>
      <c r="AL15" s="247">
        <f t="shared" si="1"/>
        <v>0</v>
      </c>
      <c r="AM15" s="248"/>
      <c r="AN15" s="248"/>
      <c r="AO15" s="248"/>
      <c r="AP15" s="249"/>
      <c r="AQ15" s="230"/>
      <c r="AR15" s="231"/>
      <c r="AS15" s="231"/>
      <c r="AT15" s="232"/>
      <c r="AU15" s="247">
        <f t="shared" si="0"/>
        <v>0</v>
      </c>
      <c r="AV15" s="248"/>
      <c r="AW15" s="248"/>
      <c r="AX15" s="248"/>
      <c r="AY15" s="248"/>
      <c r="AZ15" s="35"/>
      <c r="BA15" s="2"/>
      <c r="BB15" s="36"/>
      <c r="BC15" s="36"/>
      <c r="BD15" s="36"/>
      <c r="BE15" s="37"/>
      <c r="BF15" s="2"/>
    </row>
    <row r="16" spans="1:58" s="5" customFormat="1" ht="13.9" customHeight="1">
      <c r="A16" s="32"/>
      <c r="B16" s="233" t="s">
        <v>38</v>
      </c>
      <c r="C16" s="234"/>
      <c r="D16" s="235"/>
      <c r="E16" s="221" t="s">
        <v>476</v>
      </c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3"/>
      <c r="Z16" s="236" t="s">
        <v>31</v>
      </c>
      <c r="AA16" s="237" t="s">
        <v>31</v>
      </c>
      <c r="AB16" s="237" t="s">
        <v>31</v>
      </c>
      <c r="AC16" s="238" t="s">
        <v>31</v>
      </c>
      <c r="AD16" s="239">
        <v>1672.53</v>
      </c>
      <c r="AE16" s="240"/>
      <c r="AF16" s="240"/>
      <c r="AG16" s="241"/>
      <c r="AH16" s="230"/>
      <c r="AI16" s="231"/>
      <c r="AJ16" s="231"/>
      <c r="AK16" s="232"/>
      <c r="AL16" s="247">
        <f t="shared" si="1"/>
        <v>0</v>
      </c>
      <c r="AM16" s="248"/>
      <c r="AN16" s="248"/>
      <c r="AO16" s="248"/>
      <c r="AP16" s="249"/>
      <c r="AQ16" s="230"/>
      <c r="AR16" s="231"/>
      <c r="AS16" s="231"/>
      <c r="AT16" s="232"/>
      <c r="AU16" s="247">
        <f t="shared" si="0"/>
        <v>0</v>
      </c>
      <c r="AV16" s="248"/>
      <c r="AW16" s="248"/>
      <c r="AX16" s="248"/>
      <c r="AY16" s="248"/>
      <c r="AZ16" s="35"/>
      <c r="BA16" s="2"/>
      <c r="BB16" s="36"/>
      <c r="BC16" s="36"/>
      <c r="BD16" s="36"/>
      <c r="BE16" s="37"/>
      <c r="BF16" s="2"/>
    </row>
    <row r="17" spans="1:58" s="5" customFormat="1" ht="13.9" customHeight="1">
      <c r="A17" s="32"/>
      <c r="B17" s="233" t="s">
        <v>562</v>
      </c>
      <c r="C17" s="234"/>
      <c r="D17" s="235"/>
      <c r="E17" s="221" t="s">
        <v>477</v>
      </c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3"/>
      <c r="Z17" s="236" t="s">
        <v>31</v>
      </c>
      <c r="AA17" s="237" t="s">
        <v>31</v>
      </c>
      <c r="AB17" s="237" t="s">
        <v>31</v>
      </c>
      <c r="AC17" s="238" t="s">
        <v>31</v>
      </c>
      <c r="AD17" s="239">
        <v>1994.27</v>
      </c>
      <c r="AE17" s="240"/>
      <c r="AF17" s="240"/>
      <c r="AG17" s="241"/>
      <c r="AH17" s="230"/>
      <c r="AI17" s="231"/>
      <c r="AJ17" s="231"/>
      <c r="AK17" s="232"/>
      <c r="AL17" s="247">
        <f t="shared" si="1"/>
        <v>0</v>
      </c>
      <c r="AM17" s="248"/>
      <c r="AN17" s="248"/>
      <c r="AO17" s="248"/>
      <c r="AP17" s="249"/>
      <c r="AQ17" s="230"/>
      <c r="AR17" s="231"/>
      <c r="AS17" s="231"/>
      <c r="AT17" s="232"/>
      <c r="AU17" s="247">
        <f t="shared" si="0"/>
        <v>0</v>
      </c>
      <c r="AV17" s="248"/>
      <c r="AW17" s="248"/>
      <c r="AX17" s="248"/>
      <c r="AY17" s="248"/>
      <c r="AZ17" s="35"/>
      <c r="BA17" s="2"/>
      <c r="BB17" s="36"/>
      <c r="BC17" s="36"/>
      <c r="BD17" s="36"/>
      <c r="BE17" s="37"/>
      <c r="BF17" s="2"/>
    </row>
    <row r="18" spans="1:58" s="5" customFormat="1" ht="13.9" customHeight="1">
      <c r="A18" s="32"/>
      <c r="B18" s="233" t="s">
        <v>39</v>
      </c>
      <c r="C18" s="234"/>
      <c r="D18" s="235"/>
      <c r="E18" s="221" t="s">
        <v>478</v>
      </c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3"/>
      <c r="Z18" s="236" t="s">
        <v>31</v>
      </c>
      <c r="AA18" s="237" t="s">
        <v>31</v>
      </c>
      <c r="AB18" s="237" t="s">
        <v>31</v>
      </c>
      <c r="AC18" s="238" t="s">
        <v>31</v>
      </c>
      <c r="AD18" s="239">
        <v>8547.01</v>
      </c>
      <c r="AE18" s="240"/>
      <c r="AF18" s="240"/>
      <c r="AG18" s="241"/>
      <c r="AH18" s="230"/>
      <c r="AI18" s="231"/>
      <c r="AJ18" s="231"/>
      <c r="AK18" s="232"/>
      <c r="AL18" s="247">
        <f t="shared" si="1"/>
        <v>0</v>
      </c>
      <c r="AM18" s="248"/>
      <c r="AN18" s="248"/>
      <c r="AO18" s="248"/>
      <c r="AP18" s="249"/>
      <c r="AQ18" s="230"/>
      <c r="AR18" s="231"/>
      <c r="AS18" s="231"/>
      <c r="AT18" s="232"/>
      <c r="AU18" s="247">
        <f t="shared" si="0"/>
        <v>0</v>
      </c>
      <c r="AV18" s="248"/>
      <c r="AW18" s="248"/>
      <c r="AX18" s="248"/>
      <c r="AY18" s="248"/>
      <c r="AZ18" s="35"/>
      <c r="BA18" s="2"/>
      <c r="BB18" s="36"/>
      <c r="BC18" s="36"/>
      <c r="BD18" s="36"/>
      <c r="BE18" s="37"/>
      <c r="BF18" s="2"/>
    </row>
    <row r="19" spans="1:58" s="5" customFormat="1" ht="13.9" customHeight="1">
      <c r="A19" s="32"/>
      <c r="B19" s="233" t="s">
        <v>40</v>
      </c>
      <c r="C19" s="234"/>
      <c r="D19" s="235"/>
      <c r="E19" s="221" t="s">
        <v>479</v>
      </c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3"/>
      <c r="Z19" s="236" t="s">
        <v>31</v>
      </c>
      <c r="AA19" s="237" t="s">
        <v>31</v>
      </c>
      <c r="AB19" s="237" t="s">
        <v>31</v>
      </c>
      <c r="AC19" s="238" t="s">
        <v>31</v>
      </c>
      <c r="AD19" s="239">
        <v>2434.08</v>
      </c>
      <c r="AE19" s="240"/>
      <c r="AF19" s="240"/>
      <c r="AG19" s="241"/>
      <c r="AH19" s="230"/>
      <c r="AI19" s="231"/>
      <c r="AJ19" s="231"/>
      <c r="AK19" s="232"/>
      <c r="AL19" s="247">
        <f t="shared" si="1"/>
        <v>0</v>
      </c>
      <c r="AM19" s="248"/>
      <c r="AN19" s="248"/>
      <c r="AO19" s="248"/>
      <c r="AP19" s="249"/>
      <c r="AQ19" s="230"/>
      <c r="AR19" s="231"/>
      <c r="AS19" s="231"/>
      <c r="AT19" s="232"/>
      <c r="AU19" s="247">
        <f t="shared" si="0"/>
        <v>0</v>
      </c>
      <c r="AV19" s="248"/>
      <c r="AW19" s="248"/>
      <c r="AX19" s="248"/>
      <c r="AY19" s="248"/>
      <c r="AZ19" s="35"/>
      <c r="BA19" s="2"/>
      <c r="BB19" s="36"/>
      <c r="BC19" s="36"/>
      <c r="BD19" s="36"/>
      <c r="BE19" s="37"/>
      <c r="BF19" s="2"/>
    </row>
    <row r="20" spans="1:58" s="5" customFormat="1" ht="13.9" customHeight="1">
      <c r="A20" s="32"/>
      <c r="B20" s="233" t="s">
        <v>41</v>
      </c>
      <c r="C20" s="234"/>
      <c r="D20" s="235"/>
      <c r="E20" s="221" t="s">
        <v>480</v>
      </c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3"/>
      <c r="Z20" s="236" t="s">
        <v>31</v>
      </c>
      <c r="AA20" s="237" t="s">
        <v>31</v>
      </c>
      <c r="AB20" s="237" t="s">
        <v>31</v>
      </c>
      <c r="AC20" s="238" t="s">
        <v>31</v>
      </c>
      <c r="AD20" s="239">
        <v>3040.42</v>
      </c>
      <c r="AE20" s="240"/>
      <c r="AF20" s="240"/>
      <c r="AG20" s="241"/>
      <c r="AH20" s="230"/>
      <c r="AI20" s="231"/>
      <c r="AJ20" s="231"/>
      <c r="AK20" s="232"/>
      <c r="AL20" s="247">
        <f t="shared" si="1"/>
        <v>0</v>
      </c>
      <c r="AM20" s="248"/>
      <c r="AN20" s="248"/>
      <c r="AO20" s="248"/>
      <c r="AP20" s="249"/>
      <c r="AQ20" s="230"/>
      <c r="AR20" s="231"/>
      <c r="AS20" s="231"/>
      <c r="AT20" s="232"/>
      <c r="AU20" s="247">
        <f t="shared" si="0"/>
        <v>0</v>
      </c>
      <c r="AV20" s="248"/>
      <c r="AW20" s="248"/>
      <c r="AX20" s="248"/>
      <c r="AY20" s="248"/>
      <c r="AZ20" s="35"/>
      <c r="BA20" s="2"/>
      <c r="BB20" s="36"/>
      <c r="BC20" s="36"/>
      <c r="BD20" s="36"/>
      <c r="BE20" s="37"/>
      <c r="BF20" s="2"/>
    </row>
    <row r="21" spans="1:58" s="5" customFormat="1" ht="13.9" customHeight="1">
      <c r="A21" s="32"/>
      <c r="B21" s="233" t="s">
        <v>57</v>
      </c>
      <c r="C21" s="234"/>
      <c r="D21" s="235"/>
      <c r="E21" s="221" t="s">
        <v>481</v>
      </c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3"/>
      <c r="Z21" s="236" t="s">
        <v>31</v>
      </c>
      <c r="AA21" s="237" t="s">
        <v>31</v>
      </c>
      <c r="AB21" s="237" t="s">
        <v>31</v>
      </c>
      <c r="AC21" s="238" t="s">
        <v>31</v>
      </c>
      <c r="AD21" s="239">
        <v>20410.38</v>
      </c>
      <c r="AE21" s="240"/>
      <c r="AF21" s="240"/>
      <c r="AG21" s="241"/>
      <c r="AH21" s="230"/>
      <c r="AI21" s="231"/>
      <c r="AJ21" s="231"/>
      <c r="AK21" s="232"/>
      <c r="AL21" s="247">
        <f t="shared" si="1"/>
        <v>0</v>
      </c>
      <c r="AM21" s="248"/>
      <c r="AN21" s="248"/>
      <c r="AO21" s="248"/>
      <c r="AP21" s="249"/>
      <c r="AQ21" s="230"/>
      <c r="AR21" s="231"/>
      <c r="AS21" s="231"/>
      <c r="AT21" s="232"/>
      <c r="AU21" s="247">
        <f t="shared" si="0"/>
        <v>0</v>
      </c>
      <c r="AV21" s="248"/>
      <c r="AW21" s="248"/>
      <c r="AX21" s="248"/>
      <c r="AY21" s="248"/>
      <c r="AZ21" s="35"/>
      <c r="BA21" s="2"/>
      <c r="BB21" s="36"/>
      <c r="BC21" s="36"/>
      <c r="BD21" s="36"/>
      <c r="BE21" s="37"/>
      <c r="BF21" s="2"/>
    </row>
    <row r="22" spans="1:58" s="5" customFormat="1" ht="13.9" customHeight="1">
      <c r="A22" s="32"/>
      <c r="B22" s="233" t="s">
        <v>58</v>
      </c>
      <c r="C22" s="234"/>
      <c r="D22" s="235"/>
      <c r="E22" s="221" t="s">
        <v>482</v>
      </c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3"/>
      <c r="Z22" s="236" t="s">
        <v>31</v>
      </c>
      <c r="AA22" s="237" t="s">
        <v>31</v>
      </c>
      <c r="AB22" s="237" t="s">
        <v>31</v>
      </c>
      <c r="AC22" s="238" t="s">
        <v>31</v>
      </c>
      <c r="AD22" s="239">
        <v>25391.54</v>
      </c>
      <c r="AE22" s="240"/>
      <c r="AF22" s="240"/>
      <c r="AG22" s="241"/>
      <c r="AH22" s="230"/>
      <c r="AI22" s="231"/>
      <c r="AJ22" s="231"/>
      <c r="AK22" s="232"/>
      <c r="AL22" s="247">
        <f t="shared" si="1"/>
        <v>0</v>
      </c>
      <c r="AM22" s="248"/>
      <c r="AN22" s="248"/>
      <c r="AO22" s="248"/>
      <c r="AP22" s="249"/>
      <c r="AQ22" s="230"/>
      <c r="AR22" s="231"/>
      <c r="AS22" s="231"/>
      <c r="AT22" s="232"/>
      <c r="AU22" s="247">
        <f t="shared" si="0"/>
        <v>0</v>
      </c>
      <c r="AV22" s="248"/>
      <c r="AW22" s="248"/>
      <c r="AX22" s="248"/>
      <c r="AY22" s="248"/>
      <c r="AZ22" s="35"/>
      <c r="BA22" s="2"/>
      <c r="BB22" s="36"/>
      <c r="BC22" s="36"/>
      <c r="BD22" s="36"/>
      <c r="BE22" s="37"/>
      <c r="BF22" s="2"/>
    </row>
    <row r="23" spans="1:58" s="5" customFormat="1" ht="13.9" customHeight="1">
      <c r="A23" s="32"/>
      <c r="B23" s="233" t="s">
        <v>59</v>
      </c>
      <c r="C23" s="234"/>
      <c r="D23" s="235"/>
      <c r="E23" s="221" t="s">
        <v>483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3"/>
      <c r="Z23" s="236" t="s">
        <v>31</v>
      </c>
      <c r="AA23" s="237" t="s">
        <v>31</v>
      </c>
      <c r="AB23" s="237" t="s">
        <v>31</v>
      </c>
      <c r="AC23" s="238" t="s">
        <v>31</v>
      </c>
      <c r="AD23" s="239">
        <v>49630.21</v>
      </c>
      <c r="AE23" s="240"/>
      <c r="AF23" s="240"/>
      <c r="AG23" s="241"/>
      <c r="AH23" s="230"/>
      <c r="AI23" s="231"/>
      <c r="AJ23" s="231"/>
      <c r="AK23" s="232"/>
      <c r="AL23" s="247">
        <f t="shared" si="1"/>
        <v>0</v>
      </c>
      <c r="AM23" s="248"/>
      <c r="AN23" s="248"/>
      <c r="AO23" s="248"/>
      <c r="AP23" s="249"/>
      <c r="AQ23" s="230"/>
      <c r="AR23" s="231"/>
      <c r="AS23" s="231"/>
      <c r="AT23" s="232"/>
      <c r="AU23" s="247">
        <f t="shared" si="0"/>
        <v>0</v>
      </c>
      <c r="AV23" s="248"/>
      <c r="AW23" s="248"/>
      <c r="AX23" s="248"/>
      <c r="AY23" s="248"/>
      <c r="AZ23" s="35"/>
      <c r="BA23" s="2"/>
      <c r="BB23" s="36"/>
      <c r="BC23" s="36"/>
      <c r="BD23" s="36"/>
      <c r="BE23" s="37"/>
      <c r="BF23" s="2"/>
    </row>
    <row r="24" spans="1:58" s="5" customFormat="1" ht="13.9" customHeight="1">
      <c r="A24" s="32"/>
      <c r="B24" s="233" t="s">
        <v>60</v>
      </c>
      <c r="C24" s="234"/>
      <c r="D24" s="235"/>
      <c r="E24" s="221" t="s">
        <v>484</v>
      </c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3"/>
      <c r="Z24" s="236" t="s">
        <v>31</v>
      </c>
      <c r="AA24" s="237" t="s">
        <v>31</v>
      </c>
      <c r="AB24" s="237" t="s">
        <v>31</v>
      </c>
      <c r="AC24" s="238" t="s">
        <v>31</v>
      </c>
      <c r="AD24" s="239">
        <v>99475.5</v>
      </c>
      <c r="AE24" s="240"/>
      <c r="AF24" s="240"/>
      <c r="AG24" s="241"/>
      <c r="AH24" s="230"/>
      <c r="AI24" s="231"/>
      <c r="AJ24" s="231"/>
      <c r="AK24" s="232"/>
      <c r="AL24" s="247">
        <f t="shared" si="1"/>
        <v>0</v>
      </c>
      <c r="AM24" s="248"/>
      <c r="AN24" s="248"/>
      <c r="AO24" s="248"/>
      <c r="AP24" s="249"/>
      <c r="AQ24" s="230"/>
      <c r="AR24" s="231"/>
      <c r="AS24" s="231"/>
      <c r="AT24" s="232"/>
      <c r="AU24" s="247">
        <f t="shared" si="0"/>
        <v>0</v>
      </c>
      <c r="AV24" s="248"/>
      <c r="AW24" s="248"/>
      <c r="AX24" s="248"/>
      <c r="AY24" s="248"/>
      <c r="AZ24" s="38"/>
      <c r="BA24" s="2"/>
      <c r="BB24" s="39"/>
      <c r="BC24" s="39"/>
      <c r="BD24" s="39"/>
      <c r="BE24" s="37"/>
      <c r="BF24" s="2"/>
    </row>
    <row r="25" spans="1:58" s="5" customFormat="1" ht="13.9" customHeight="1">
      <c r="A25" s="32"/>
      <c r="B25" s="233" t="s">
        <v>61</v>
      </c>
      <c r="C25" s="234"/>
      <c r="D25" s="235"/>
      <c r="E25" s="221" t="s">
        <v>485</v>
      </c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3"/>
      <c r="Z25" s="236" t="s">
        <v>31</v>
      </c>
      <c r="AA25" s="237" t="s">
        <v>31</v>
      </c>
      <c r="AB25" s="237" t="s">
        <v>31</v>
      </c>
      <c r="AC25" s="238" t="s">
        <v>31</v>
      </c>
      <c r="AD25" s="239">
        <v>190248.36</v>
      </c>
      <c r="AE25" s="240"/>
      <c r="AF25" s="240"/>
      <c r="AG25" s="241"/>
      <c r="AH25" s="230"/>
      <c r="AI25" s="231"/>
      <c r="AJ25" s="231"/>
      <c r="AK25" s="232"/>
      <c r="AL25" s="247">
        <f t="shared" si="1"/>
        <v>0</v>
      </c>
      <c r="AM25" s="248"/>
      <c r="AN25" s="248"/>
      <c r="AO25" s="248"/>
      <c r="AP25" s="249"/>
      <c r="AQ25" s="230"/>
      <c r="AR25" s="231"/>
      <c r="AS25" s="231"/>
      <c r="AT25" s="232"/>
      <c r="AU25" s="247">
        <f t="shared" si="0"/>
        <v>0</v>
      </c>
      <c r="AV25" s="248"/>
      <c r="AW25" s="248"/>
      <c r="AX25" s="248"/>
      <c r="AY25" s="248"/>
      <c r="AZ25" s="32"/>
      <c r="BA25" s="2"/>
      <c r="BF25" s="2"/>
    </row>
    <row r="26" spans="1:58" s="5" customFormat="1" ht="13.9" customHeight="1">
      <c r="A26" s="32"/>
      <c r="B26" s="233" t="s">
        <v>62</v>
      </c>
      <c r="C26" s="234"/>
      <c r="D26" s="235"/>
      <c r="E26" s="221" t="s">
        <v>486</v>
      </c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3"/>
      <c r="Z26" s="236" t="s">
        <v>31</v>
      </c>
      <c r="AA26" s="237" t="s">
        <v>31</v>
      </c>
      <c r="AB26" s="237" t="s">
        <v>31</v>
      </c>
      <c r="AC26" s="238" t="s">
        <v>31</v>
      </c>
      <c r="AD26" s="239">
        <v>1771.88</v>
      </c>
      <c r="AE26" s="240"/>
      <c r="AF26" s="240"/>
      <c r="AG26" s="241"/>
      <c r="AH26" s="230"/>
      <c r="AI26" s="231"/>
      <c r="AJ26" s="231"/>
      <c r="AK26" s="232"/>
      <c r="AL26" s="247">
        <f t="shared" si="1"/>
        <v>0</v>
      </c>
      <c r="AM26" s="248"/>
      <c r="AN26" s="248"/>
      <c r="AO26" s="248"/>
      <c r="AP26" s="249"/>
      <c r="AQ26" s="230"/>
      <c r="AR26" s="231"/>
      <c r="AS26" s="231"/>
      <c r="AT26" s="232"/>
      <c r="AU26" s="247">
        <f t="shared" si="0"/>
        <v>0</v>
      </c>
      <c r="AV26" s="248"/>
      <c r="AW26" s="248"/>
      <c r="AX26" s="248"/>
      <c r="AY26" s="248"/>
      <c r="AZ26" s="38"/>
      <c r="BA26" s="2"/>
      <c r="BB26" s="39"/>
      <c r="BC26" s="39"/>
      <c r="BD26" s="39"/>
      <c r="BE26" s="34"/>
      <c r="BF26" s="2"/>
    </row>
    <row r="27" spans="1:58" s="5" customFormat="1" ht="13.9" customHeight="1">
      <c r="A27" s="32"/>
      <c r="B27" s="233" t="s">
        <v>65</v>
      </c>
      <c r="C27" s="234"/>
      <c r="D27" s="235"/>
      <c r="E27" s="221" t="s">
        <v>487</v>
      </c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3"/>
      <c r="Z27" s="236" t="s">
        <v>31</v>
      </c>
      <c r="AA27" s="237" t="s">
        <v>31</v>
      </c>
      <c r="AB27" s="237" t="s">
        <v>31</v>
      </c>
      <c r="AC27" s="238" t="s">
        <v>31</v>
      </c>
      <c r="AD27" s="239">
        <v>1076.71</v>
      </c>
      <c r="AE27" s="240"/>
      <c r="AF27" s="240"/>
      <c r="AG27" s="241"/>
      <c r="AH27" s="230"/>
      <c r="AI27" s="231"/>
      <c r="AJ27" s="231"/>
      <c r="AK27" s="232"/>
      <c r="AL27" s="247">
        <f t="shared" si="1"/>
        <v>0</v>
      </c>
      <c r="AM27" s="248"/>
      <c r="AN27" s="248"/>
      <c r="AO27" s="248"/>
      <c r="AP27" s="249"/>
      <c r="AQ27" s="230"/>
      <c r="AR27" s="231"/>
      <c r="AS27" s="231"/>
      <c r="AT27" s="232"/>
      <c r="AU27" s="247">
        <f t="shared" si="0"/>
        <v>0</v>
      </c>
      <c r="AV27" s="248"/>
      <c r="AW27" s="248"/>
      <c r="AX27" s="248"/>
      <c r="AY27" s="248"/>
      <c r="AZ27" s="38"/>
      <c r="BA27" s="2"/>
      <c r="BB27" s="39"/>
      <c r="BC27" s="39"/>
      <c r="BD27" s="39"/>
      <c r="BE27" s="34"/>
      <c r="BF27" s="2"/>
    </row>
    <row r="28" spans="1:58" s="5" customFormat="1" ht="13.9" customHeight="1">
      <c r="A28" s="32"/>
      <c r="B28" s="233" t="s">
        <v>63</v>
      </c>
      <c r="C28" s="234"/>
      <c r="D28" s="235"/>
      <c r="E28" s="221" t="s">
        <v>488</v>
      </c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3"/>
      <c r="Z28" s="236" t="s">
        <v>31</v>
      </c>
      <c r="AA28" s="237" t="s">
        <v>31</v>
      </c>
      <c r="AB28" s="237" t="s">
        <v>31</v>
      </c>
      <c r="AC28" s="238" t="s">
        <v>31</v>
      </c>
      <c r="AD28" s="239">
        <v>1921.28</v>
      </c>
      <c r="AE28" s="240"/>
      <c r="AF28" s="240"/>
      <c r="AG28" s="241"/>
      <c r="AH28" s="230"/>
      <c r="AI28" s="231"/>
      <c r="AJ28" s="231"/>
      <c r="AK28" s="232"/>
      <c r="AL28" s="247">
        <f t="shared" si="1"/>
        <v>0</v>
      </c>
      <c r="AM28" s="248"/>
      <c r="AN28" s="248"/>
      <c r="AO28" s="248"/>
      <c r="AP28" s="249"/>
      <c r="AQ28" s="230"/>
      <c r="AR28" s="231"/>
      <c r="AS28" s="231"/>
      <c r="AT28" s="232"/>
      <c r="AU28" s="247">
        <f t="shared" si="0"/>
        <v>0</v>
      </c>
      <c r="AV28" s="248"/>
      <c r="AW28" s="248"/>
      <c r="AX28" s="248"/>
      <c r="AY28" s="248"/>
      <c r="AZ28" s="38"/>
      <c r="BA28" s="2"/>
      <c r="BB28" s="39"/>
      <c r="BC28" s="39"/>
      <c r="BD28" s="39"/>
      <c r="BE28" s="37"/>
      <c r="BF28" s="2"/>
    </row>
    <row r="29" spans="1:58" s="5" customFormat="1" ht="13.9" customHeight="1">
      <c r="A29" s="32"/>
      <c r="B29" s="233" t="s">
        <v>64</v>
      </c>
      <c r="C29" s="234"/>
      <c r="D29" s="235"/>
      <c r="E29" s="221" t="s">
        <v>489</v>
      </c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3"/>
      <c r="Z29" s="236" t="s">
        <v>31</v>
      </c>
      <c r="AA29" s="237" t="s">
        <v>31</v>
      </c>
      <c r="AB29" s="237" t="s">
        <v>31</v>
      </c>
      <c r="AC29" s="238" t="s">
        <v>31</v>
      </c>
      <c r="AD29" s="239">
        <v>567.02</v>
      </c>
      <c r="AE29" s="240"/>
      <c r="AF29" s="240"/>
      <c r="AG29" s="241"/>
      <c r="AH29" s="230"/>
      <c r="AI29" s="231"/>
      <c r="AJ29" s="231"/>
      <c r="AK29" s="232"/>
      <c r="AL29" s="247">
        <f t="shared" si="1"/>
        <v>0</v>
      </c>
      <c r="AM29" s="248"/>
      <c r="AN29" s="248"/>
      <c r="AO29" s="248"/>
      <c r="AP29" s="249"/>
      <c r="AQ29" s="230"/>
      <c r="AR29" s="231"/>
      <c r="AS29" s="231"/>
      <c r="AT29" s="232"/>
      <c r="AU29" s="247">
        <f t="shared" si="0"/>
        <v>0</v>
      </c>
      <c r="AV29" s="248"/>
      <c r="AW29" s="248"/>
      <c r="AX29" s="248"/>
      <c r="AY29" s="248"/>
      <c r="AZ29" s="38"/>
      <c r="BA29" s="2"/>
      <c r="BB29" s="39"/>
      <c r="BC29" s="39"/>
      <c r="BD29" s="39"/>
      <c r="BE29" s="37"/>
      <c r="BF29" s="2"/>
    </row>
    <row r="30" spans="1:58" s="5" customFormat="1" ht="13.9" customHeight="1">
      <c r="A30" s="32"/>
      <c r="B30" s="233" t="s">
        <v>66</v>
      </c>
      <c r="C30" s="234"/>
      <c r="D30" s="235"/>
      <c r="E30" s="221" t="s">
        <v>490</v>
      </c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3"/>
      <c r="Z30" s="253" t="s">
        <v>31</v>
      </c>
      <c r="AA30" s="254"/>
      <c r="AB30" s="254"/>
      <c r="AC30" s="255"/>
      <c r="AD30" s="239">
        <v>5470.36</v>
      </c>
      <c r="AE30" s="240"/>
      <c r="AF30" s="240"/>
      <c r="AG30" s="241"/>
      <c r="AH30" s="230"/>
      <c r="AI30" s="231"/>
      <c r="AJ30" s="231"/>
      <c r="AK30" s="232"/>
      <c r="AL30" s="247">
        <f t="shared" si="1"/>
        <v>0</v>
      </c>
      <c r="AM30" s="248"/>
      <c r="AN30" s="248"/>
      <c r="AO30" s="248"/>
      <c r="AP30" s="249"/>
      <c r="AQ30" s="230"/>
      <c r="AR30" s="231"/>
      <c r="AS30" s="231"/>
      <c r="AT30" s="232"/>
      <c r="AU30" s="247">
        <f t="shared" si="0"/>
        <v>0</v>
      </c>
      <c r="AV30" s="248"/>
      <c r="AW30" s="248"/>
      <c r="AX30" s="248"/>
      <c r="AY30" s="248"/>
      <c r="AZ30" s="38"/>
      <c r="BA30" s="2"/>
      <c r="BB30" s="39"/>
      <c r="BC30" s="39"/>
      <c r="BD30" s="39"/>
      <c r="BE30" s="37"/>
      <c r="BF30" s="2"/>
    </row>
    <row r="31" spans="1:58" s="5" customFormat="1" ht="13.9" customHeight="1">
      <c r="A31" s="32"/>
      <c r="B31" s="233" t="s">
        <v>67</v>
      </c>
      <c r="C31" s="234"/>
      <c r="D31" s="235"/>
      <c r="E31" s="221" t="s">
        <v>491</v>
      </c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3"/>
      <c r="Z31" s="253" t="s">
        <v>31</v>
      </c>
      <c r="AA31" s="254"/>
      <c r="AB31" s="254"/>
      <c r="AC31" s="255"/>
      <c r="AD31" s="239">
        <v>1168.28</v>
      </c>
      <c r="AE31" s="240"/>
      <c r="AF31" s="240"/>
      <c r="AG31" s="241"/>
      <c r="AH31" s="230"/>
      <c r="AI31" s="231"/>
      <c r="AJ31" s="231"/>
      <c r="AK31" s="232"/>
      <c r="AL31" s="247">
        <f t="shared" si="1"/>
        <v>0</v>
      </c>
      <c r="AM31" s="248"/>
      <c r="AN31" s="248"/>
      <c r="AO31" s="248"/>
      <c r="AP31" s="249"/>
      <c r="AQ31" s="230"/>
      <c r="AR31" s="231"/>
      <c r="AS31" s="231"/>
      <c r="AT31" s="232"/>
      <c r="AU31" s="247">
        <f t="shared" si="0"/>
        <v>0</v>
      </c>
      <c r="AV31" s="248"/>
      <c r="AW31" s="248"/>
      <c r="AX31" s="248"/>
      <c r="AY31" s="248"/>
      <c r="AZ31" s="38"/>
      <c r="BA31" s="2"/>
      <c r="BB31" s="39"/>
      <c r="BC31" s="39"/>
      <c r="BD31" s="39"/>
      <c r="BE31" s="37"/>
      <c r="BF31" s="2"/>
    </row>
    <row r="32" spans="1:58" s="5" customFormat="1" ht="13.9" customHeight="1">
      <c r="A32" s="32"/>
      <c r="B32" s="233" t="s">
        <v>563</v>
      </c>
      <c r="C32" s="234"/>
      <c r="D32" s="235"/>
      <c r="E32" s="221" t="s">
        <v>492</v>
      </c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3"/>
      <c r="Z32" s="253" t="s">
        <v>31</v>
      </c>
      <c r="AA32" s="254" t="s">
        <v>31</v>
      </c>
      <c r="AB32" s="254" t="s">
        <v>31</v>
      </c>
      <c r="AC32" s="255" t="s">
        <v>31</v>
      </c>
      <c r="AD32" s="239">
        <v>0</v>
      </c>
      <c r="AE32" s="240"/>
      <c r="AF32" s="240"/>
      <c r="AG32" s="241"/>
      <c r="AH32" s="230"/>
      <c r="AI32" s="231"/>
      <c r="AJ32" s="231"/>
      <c r="AK32" s="232"/>
      <c r="AL32" s="247">
        <f t="shared" si="1"/>
        <v>0</v>
      </c>
      <c r="AM32" s="248"/>
      <c r="AN32" s="248"/>
      <c r="AO32" s="248"/>
      <c r="AP32" s="249"/>
      <c r="AQ32" s="230"/>
      <c r="AR32" s="231"/>
      <c r="AS32" s="231"/>
      <c r="AT32" s="232"/>
      <c r="AU32" s="247">
        <f t="shared" si="0"/>
        <v>0</v>
      </c>
      <c r="AV32" s="248"/>
      <c r="AW32" s="248"/>
      <c r="AX32" s="248"/>
      <c r="AY32" s="248"/>
      <c r="AZ32" s="38"/>
      <c r="BA32" s="2"/>
      <c r="BB32" s="39"/>
      <c r="BC32" s="39"/>
      <c r="BD32" s="39"/>
      <c r="BE32" s="37"/>
      <c r="BF32" s="2"/>
    </row>
    <row r="33" spans="1:58" s="5" customFormat="1" ht="13.9" customHeight="1">
      <c r="A33" s="32"/>
      <c r="B33" s="233" t="s">
        <v>42</v>
      </c>
      <c r="C33" s="234"/>
      <c r="D33" s="235"/>
      <c r="E33" s="221" t="s">
        <v>493</v>
      </c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3"/>
      <c r="Z33" s="236" t="s">
        <v>31</v>
      </c>
      <c r="AA33" s="237" t="s">
        <v>31</v>
      </c>
      <c r="AB33" s="237" t="s">
        <v>31</v>
      </c>
      <c r="AC33" s="238" t="s">
        <v>31</v>
      </c>
      <c r="AD33" s="239">
        <v>9059.4699999999993</v>
      </c>
      <c r="AE33" s="240"/>
      <c r="AF33" s="240"/>
      <c r="AG33" s="241"/>
      <c r="AH33" s="230"/>
      <c r="AI33" s="231"/>
      <c r="AJ33" s="231"/>
      <c r="AK33" s="232"/>
      <c r="AL33" s="247">
        <f t="shared" si="1"/>
        <v>0</v>
      </c>
      <c r="AM33" s="248"/>
      <c r="AN33" s="248"/>
      <c r="AO33" s="248"/>
      <c r="AP33" s="249"/>
      <c r="AQ33" s="230"/>
      <c r="AR33" s="231"/>
      <c r="AS33" s="231"/>
      <c r="AT33" s="232"/>
      <c r="AU33" s="247">
        <f t="shared" si="0"/>
        <v>0</v>
      </c>
      <c r="AV33" s="248"/>
      <c r="AW33" s="248"/>
      <c r="AX33" s="248"/>
      <c r="AY33" s="248"/>
      <c r="AZ33" s="38"/>
      <c r="BA33" s="2"/>
      <c r="BB33" s="39"/>
      <c r="BC33" s="39"/>
      <c r="BD33" s="39"/>
      <c r="BE33" s="37"/>
      <c r="BF33" s="2"/>
    </row>
    <row r="34" spans="1:58" s="5" customFormat="1" ht="13.9" customHeight="1">
      <c r="A34" s="32"/>
      <c r="B34" s="233" t="s">
        <v>43</v>
      </c>
      <c r="C34" s="234"/>
      <c r="D34" s="235"/>
      <c r="E34" s="221" t="s">
        <v>494</v>
      </c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3"/>
      <c r="Z34" s="236" t="s">
        <v>31</v>
      </c>
      <c r="AA34" s="237" t="s">
        <v>31</v>
      </c>
      <c r="AB34" s="237" t="s">
        <v>31</v>
      </c>
      <c r="AC34" s="238" t="s">
        <v>31</v>
      </c>
      <c r="AD34" s="239">
        <v>10378.5</v>
      </c>
      <c r="AE34" s="240"/>
      <c r="AF34" s="240"/>
      <c r="AG34" s="241"/>
      <c r="AH34" s="230"/>
      <c r="AI34" s="231"/>
      <c r="AJ34" s="231"/>
      <c r="AK34" s="232"/>
      <c r="AL34" s="247">
        <f t="shared" si="1"/>
        <v>0</v>
      </c>
      <c r="AM34" s="248"/>
      <c r="AN34" s="248"/>
      <c r="AO34" s="248"/>
      <c r="AP34" s="249"/>
      <c r="AQ34" s="230"/>
      <c r="AR34" s="231"/>
      <c r="AS34" s="231"/>
      <c r="AT34" s="232"/>
      <c r="AU34" s="247">
        <f t="shared" si="0"/>
        <v>0</v>
      </c>
      <c r="AV34" s="248"/>
      <c r="AW34" s="248"/>
      <c r="AX34" s="248"/>
      <c r="AY34" s="248"/>
      <c r="AZ34" s="38"/>
      <c r="BA34" s="2"/>
      <c r="BB34" s="39"/>
      <c r="BC34" s="39"/>
      <c r="BD34" s="39"/>
      <c r="BE34" s="37"/>
      <c r="BF34" s="2"/>
    </row>
    <row r="35" spans="1:58" s="5" customFormat="1" ht="13.9" customHeight="1">
      <c r="A35" s="32"/>
      <c r="B35" s="233" t="s">
        <v>564</v>
      </c>
      <c r="C35" s="234"/>
      <c r="D35" s="235"/>
      <c r="E35" s="221" t="s">
        <v>495</v>
      </c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3"/>
      <c r="Z35" s="236" t="s">
        <v>31</v>
      </c>
      <c r="AA35" s="237" t="s">
        <v>31</v>
      </c>
      <c r="AB35" s="237" t="s">
        <v>31</v>
      </c>
      <c r="AC35" s="238" t="s">
        <v>31</v>
      </c>
      <c r="AD35" s="239">
        <v>1428</v>
      </c>
      <c r="AE35" s="240"/>
      <c r="AF35" s="240"/>
      <c r="AG35" s="241"/>
      <c r="AH35" s="230"/>
      <c r="AI35" s="231"/>
      <c r="AJ35" s="231"/>
      <c r="AK35" s="232"/>
      <c r="AL35" s="247">
        <f t="shared" si="1"/>
        <v>0</v>
      </c>
      <c r="AM35" s="248"/>
      <c r="AN35" s="248"/>
      <c r="AO35" s="248"/>
      <c r="AP35" s="249"/>
      <c r="AQ35" s="230"/>
      <c r="AR35" s="231"/>
      <c r="AS35" s="231"/>
      <c r="AT35" s="232"/>
      <c r="AU35" s="247">
        <f t="shared" si="0"/>
        <v>0</v>
      </c>
      <c r="AV35" s="248"/>
      <c r="AW35" s="248"/>
      <c r="AX35" s="248"/>
      <c r="AY35" s="248"/>
      <c r="AZ35" s="38"/>
      <c r="BA35" s="2"/>
      <c r="BB35" s="39"/>
      <c r="BC35" s="39"/>
      <c r="BD35" s="39"/>
      <c r="BE35" s="37"/>
      <c r="BF35" s="2"/>
    </row>
    <row r="36" spans="1:58" s="5" customFormat="1" ht="13.9" customHeight="1">
      <c r="A36" s="32"/>
      <c r="B36" s="233" t="s">
        <v>44</v>
      </c>
      <c r="C36" s="234"/>
      <c r="D36" s="235"/>
      <c r="E36" s="221" t="s">
        <v>496</v>
      </c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3"/>
      <c r="Z36" s="236" t="s">
        <v>31</v>
      </c>
      <c r="AA36" s="237" t="s">
        <v>31</v>
      </c>
      <c r="AB36" s="237" t="s">
        <v>31</v>
      </c>
      <c r="AC36" s="238" t="s">
        <v>31</v>
      </c>
      <c r="AD36" s="239">
        <v>421.67</v>
      </c>
      <c r="AE36" s="240"/>
      <c r="AF36" s="240"/>
      <c r="AG36" s="241"/>
      <c r="AH36" s="230"/>
      <c r="AI36" s="231"/>
      <c r="AJ36" s="231"/>
      <c r="AK36" s="232"/>
      <c r="AL36" s="247">
        <f t="shared" si="1"/>
        <v>0</v>
      </c>
      <c r="AM36" s="248"/>
      <c r="AN36" s="248"/>
      <c r="AO36" s="248"/>
      <c r="AP36" s="249"/>
      <c r="AQ36" s="230"/>
      <c r="AR36" s="231"/>
      <c r="AS36" s="231"/>
      <c r="AT36" s="232"/>
      <c r="AU36" s="247">
        <f t="shared" si="0"/>
        <v>0</v>
      </c>
      <c r="AV36" s="248"/>
      <c r="AW36" s="248"/>
      <c r="AX36" s="248"/>
      <c r="AY36" s="248"/>
      <c r="AZ36" s="38"/>
      <c r="BA36" s="2"/>
      <c r="BB36" s="39"/>
      <c r="BC36" s="39"/>
      <c r="BD36" s="39"/>
      <c r="BE36" s="37"/>
      <c r="BF36" s="2"/>
    </row>
    <row r="37" spans="1:58" s="5" customFormat="1" ht="13.9" customHeight="1">
      <c r="A37" s="32"/>
      <c r="B37" s="233" t="s">
        <v>45</v>
      </c>
      <c r="C37" s="234"/>
      <c r="D37" s="235"/>
      <c r="E37" s="221" t="s">
        <v>497</v>
      </c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3"/>
      <c r="Z37" s="236" t="s">
        <v>31</v>
      </c>
      <c r="AA37" s="237" t="s">
        <v>31</v>
      </c>
      <c r="AB37" s="237" t="s">
        <v>31</v>
      </c>
      <c r="AC37" s="238" t="s">
        <v>31</v>
      </c>
      <c r="AD37" s="239">
        <v>975.45</v>
      </c>
      <c r="AE37" s="240"/>
      <c r="AF37" s="240"/>
      <c r="AG37" s="241"/>
      <c r="AH37" s="230"/>
      <c r="AI37" s="231"/>
      <c r="AJ37" s="231"/>
      <c r="AK37" s="232"/>
      <c r="AL37" s="247">
        <f t="shared" si="1"/>
        <v>0</v>
      </c>
      <c r="AM37" s="248"/>
      <c r="AN37" s="248"/>
      <c r="AO37" s="248"/>
      <c r="AP37" s="249"/>
      <c r="AQ37" s="230"/>
      <c r="AR37" s="231"/>
      <c r="AS37" s="231"/>
      <c r="AT37" s="232"/>
      <c r="AU37" s="247">
        <f t="shared" si="0"/>
        <v>0</v>
      </c>
      <c r="AV37" s="248"/>
      <c r="AW37" s="248"/>
      <c r="AX37" s="248"/>
      <c r="AY37" s="248"/>
      <c r="AZ37" s="38"/>
      <c r="BA37" s="2"/>
      <c r="BB37" s="39"/>
      <c r="BC37" s="39"/>
      <c r="BD37" s="39"/>
      <c r="BE37" s="37"/>
      <c r="BF37" s="2"/>
    </row>
    <row r="38" spans="1:58" s="5" customFormat="1" ht="13.9" customHeight="1">
      <c r="A38" s="32"/>
      <c r="B38" s="233" t="s">
        <v>46</v>
      </c>
      <c r="C38" s="234"/>
      <c r="D38" s="235"/>
      <c r="E38" s="221" t="s">
        <v>498</v>
      </c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3"/>
      <c r="Z38" s="236" t="s">
        <v>31</v>
      </c>
      <c r="AA38" s="237" t="s">
        <v>31</v>
      </c>
      <c r="AB38" s="237" t="s">
        <v>31</v>
      </c>
      <c r="AC38" s="238" t="s">
        <v>31</v>
      </c>
      <c r="AD38" s="239">
        <v>1243.1300000000001</v>
      </c>
      <c r="AE38" s="240"/>
      <c r="AF38" s="240"/>
      <c r="AG38" s="241"/>
      <c r="AH38" s="230"/>
      <c r="AI38" s="231"/>
      <c r="AJ38" s="231"/>
      <c r="AK38" s="232"/>
      <c r="AL38" s="247">
        <f t="shared" si="1"/>
        <v>0</v>
      </c>
      <c r="AM38" s="248"/>
      <c r="AN38" s="248"/>
      <c r="AO38" s="248"/>
      <c r="AP38" s="249"/>
      <c r="AQ38" s="230"/>
      <c r="AR38" s="231"/>
      <c r="AS38" s="231"/>
      <c r="AT38" s="232"/>
      <c r="AU38" s="247">
        <f t="shared" ref="AU38:AU66" si="2">AD38*AQ38</f>
        <v>0</v>
      </c>
      <c r="AV38" s="248"/>
      <c r="AW38" s="248"/>
      <c r="AX38" s="248"/>
      <c r="AY38" s="248"/>
      <c r="AZ38" s="38"/>
      <c r="BA38" s="2"/>
      <c r="BB38" s="39"/>
      <c r="BC38" s="39"/>
      <c r="BD38" s="39"/>
      <c r="BE38" s="37"/>
      <c r="BF38" s="2"/>
    </row>
    <row r="39" spans="1:58" s="5" customFormat="1" ht="13.9" customHeight="1">
      <c r="A39" s="32"/>
      <c r="B39" s="233" t="s">
        <v>47</v>
      </c>
      <c r="C39" s="234"/>
      <c r="D39" s="235"/>
      <c r="E39" s="221" t="s">
        <v>499</v>
      </c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3"/>
      <c r="Z39" s="236" t="s">
        <v>31</v>
      </c>
      <c r="AA39" s="237" t="s">
        <v>31</v>
      </c>
      <c r="AB39" s="237" t="s">
        <v>31</v>
      </c>
      <c r="AC39" s="238" t="s">
        <v>31</v>
      </c>
      <c r="AD39" s="239">
        <v>2142.92</v>
      </c>
      <c r="AE39" s="240"/>
      <c r="AF39" s="240"/>
      <c r="AG39" s="241"/>
      <c r="AH39" s="230"/>
      <c r="AI39" s="231"/>
      <c r="AJ39" s="231"/>
      <c r="AK39" s="232"/>
      <c r="AL39" s="247">
        <f t="shared" si="1"/>
        <v>0</v>
      </c>
      <c r="AM39" s="248"/>
      <c r="AN39" s="248"/>
      <c r="AO39" s="248"/>
      <c r="AP39" s="249"/>
      <c r="AQ39" s="230"/>
      <c r="AR39" s="231"/>
      <c r="AS39" s="231"/>
      <c r="AT39" s="232"/>
      <c r="AU39" s="247">
        <f t="shared" si="2"/>
        <v>0</v>
      </c>
      <c r="AV39" s="248"/>
      <c r="AW39" s="248"/>
      <c r="AX39" s="248"/>
      <c r="AY39" s="248"/>
      <c r="AZ39" s="38"/>
      <c r="BA39" s="2"/>
      <c r="BB39" s="39"/>
      <c r="BC39" s="39"/>
      <c r="BD39" s="39"/>
      <c r="BE39" s="37"/>
      <c r="BF39" s="2"/>
    </row>
    <row r="40" spans="1:58" ht="13.9" customHeight="1">
      <c r="A40" s="25"/>
      <c r="B40" s="233" t="s">
        <v>48</v>
      </c>
      <c r="C40" s="234"/>
      <c r="D40" s="235"/>
      <c r="E40" s="221" t="s">
        <v>500</v>
      </c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3"/>
      <c r="Z40" s="236" t="s">
        <v>31</v>
      </c>
      <c r="AA40" s="237" t="s">
        <v>31</v>
      </c>
      <c r="AB40" s="237" t="s">
        <v>31</v>
      </c>
      <c r="AC40" s="238" t="s">
        <v>31</v>
      </c>
      <c r="AD40" s="239">
        <v>2887.73</v>
      </c>
      <c r="AE40" s="240"/>
      <c r="AF40" s="240"/>
      <c r="AG40" s="241"/>
      <c r="AH40" s="230"/>
      <c r="AI40" s="231"/>
      <c r="AJ40" s="231"/>
      <c r="AK40" s="232"/>
      <c r="AL40" s="247">
        <f t="shared" si="1"/>
        <v>0</v>
      </c>
      <c r="AM40" s="248"/>
      <c r="AN40" s="248"/>
      <c r="AO40" s="248"/>
      <c r="AP40" s="249"/>
      <c r="AQ40" s="230"/>
      <c r="AR40" s="231"/>
      <c r="AS40" s="231"/>
      <c r="AT40" s="232"/>
      <c r="AU40" s="247">
        <f t="shared" si="2"/>
        <v>0</v>
      </c>
      <c r="AV40" s="248"/>
      <c r="AW40" s="248"/>
      <c r="AX40" s="248"/>
      <c r="AY40" s="248"/>
      <c r="AZ40" s="25"/>
    </row>
    <row r="41" spans="1:58" s="3" customFormat="1" ht="13.9" customHeight="1">
      <c r="A41" s="26"/>
      <c r="B41" s="233" t="s">
        <v>49</v>
      </c>
      <c r="C41" s="234"/>
      <c r="D41" s="235"/>
      <c r="E41" s="221" t="s">
        <v>501</v>
      </c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3"/>
      <c r="Z41" s="236" t="s">
        <v>31</v>
      </c>
      <c r="AA41" s="237" t="s">
        <v>31</v>
      </c>
      <c r="AB41" s="237" t="s">
        <v>31</v>
      </c>
      <c r="AC41" s="238" t="s">
        <v>31</v>
      </c>
      <c r="AD41" s="239">
        <v>1310.07</v>
      </c>
      <c r="AE41" s="240"/>
      <c r="AF41" s="240"/>
      <c r="AG41" s="241"/>
      <c r="AH41" s="230"/>
      <c r="AI41" s="231"/>
      <c r="AJ41" s="231"/>
      <c r="AK41" s="232"/>
      <c r="AL41" s="247">
        <f t="shared" si="1"/>
        <v>0</v>
      </c>
      <c r="AM41" s="248"/>
      <c r="AN41" s="248"/>
      <c r="AO41" s="248"/>
      <c r="AP41" s="249"/>
      <c r="AQ41" s="230"/>
      <c r="AR41" s="231"/>
      <c r="AS41" s="231"/>
      <c r="AT41" s="232"/>
      <c r="AU41" s="247">
        <f t="shared" si="2"/>
        <v>0</v>
      </c>
      <c r="AV41" s="248"/>
      <c r="AW41" s="248"/>
      <c r="AX41" s="248"/>
      <c r="AY41" s="248"/>
      <c r="AZ41" s="26"/>
      <c r="BA41" s="2"/>
      <c r="BF41" s="2"/>
    </row>
    <row r="42" spans="1:58" s="5" customFormat="1" ht="13.9" customHeight="1">
      <c r="A42" s="32"/>
      <c r="B42" s="233" t="s">
        <v>50</v>
      </c>
      <c r="C42" s="234"/>
      <c r="D42" s="235"/>
      <c r="E42" s="221" t="s">
        <v>502</v>
      </c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3"/>
      <c r="Z42" s="236" t="s">
        <v>31</v>
      </c>
      <c r="AA42" s="237" t="s">
        <v>31</v>
      </c>
      <c r="AB42" s="237" t="s">
        <v>31</v>
      </c>
      <c r="AC42" s="238" t="s">
        <v>31</v>
      </c>
      <c r="AD42" s="239">
        <v>1192.8499999999999</v>
      </c>
      <c r="AE42" s="240"/>
      <c r="AF42" s="240"/>
      <c r="AG42" s="241"/>
      <c r="AH42" s="230"/>
      <c r="AI42" s="231"/>
      <c r="AJ42" s="231"/>
      <c r="AK42" s="232"/>
      <c r="AL42" s="247">
        <f t="shared" si="1"/>
        <v>0</v>
      </c>
      <c r="AM42" s="248"/>
      <c r="AN42" s="248"/>
      <c r="AO42" s="248"/>
      <c r="AP42" s="249"/>
      <c r="AQ42" s="230"/>
      <c r="AR42" s="231"/>
      <c r="AS42" s="231"/>
      <c r="AT42" s="232"/>
      <c r="AU42" s="247">
        <f t="shared" si="2"/>
        <v>0</v>
      </c>
      <c r="AV42" s="248"/>
      <c r="AW42" s="248"/>
      <c r="AX42" s="248"/>
      <c r="AY42" s="248"/>
      <c r="AZ42" s="38"/>
      <c r="BA42" s="2"/>
      <c r="BB42" s="39"/>
      <c r="BC42" s="39"/>
      <c r="BD42" s="39"/>
      <c r="BE42" s="39"/>
      <c r="BF42" s="2"/>
    </row>
    <row r="43" spans="1:58" s="5" customFormat="1" ht="13.9" customHeight="1">
      <c r="A43" s="32"/>
      <c r="B43" s="233" t="s">
        <v>51</v>
      </c>
      <c r="C43" s="234"/>
      <c r="D43" s="235"/>
      <c r="E43" s="221" t="s">
        <v>503</v>
      </c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3"/>
      <c r="Z43" s="236" t="s">
        <v>31</v>
      </c>
      <c r="AA43" s="237" t="s">
        <v>31</v>
      </c>
      <c r="AB43" s="237" t="s">
        <v>31</v>
      </c>
      <c r="AC43" s="238" t="s">
        <v>31</v>
      </c>
      <c r="AD43" s="239">
        <v>1175.04</v>
      </c>
      <c r="AE43" s="240"/>
      <c r="AF43" s="240"/>
      <c r="AG43" s="241"/>
      <c r="AH43" s="230"/>
      <c r="AI43" s="231"/>
      <c r="AJ43" s="231"/>
      <c r="AK43" s="232"/>
      <c r="AL43" s="247">
        <f t="shared" si="1"/>
        <v>0</v>
      </c>
      <c r="AM43" s="248"/>
      <c r="AN43" s="248"/>
      <c r="AO43" s="248"/>
      <c r="AP43" s="249"/>
      <c r="AQ43" s="230"/>
      <c r="AR43" s="231"/>
      <c r="AS43" s="231"/>
      <c r="AT43" s="232"/>
      <c r="AU43" s="247">
        <f t="shared" si="2"/>
        <v>0</v>
      </c>
      <c r="AV43" s="248"/>
      <c r="AW43" s="248"/>
      <c r="AX43" s="248"/>
      <c r="AY43" s="248"/>
      <c r="AZ43" s="38"/>
      <c r="BA43" s="2"/>
      <c r="BB43" s="39"/>
      <c r="BC43" s="39"/>
      <c r="BD43" s="39"/>
      <c r="BE43" s="39"/>
      <c r="BF43" s="2"/>
    </row>
    <row r="44" spans="1:58" s="5" customFormat="1" ht="13.9" customHeight="1">
      <c r="A44" s="32"/>
      <c r="B44" s="233" t="s">
        <v>52</v>
      </c>
      <c r="C44" s="234"/>
      <c r="D44" s="235"/>
      <c r="E44" s="221" t="s">
        <v>504</v>
      </c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3"/>
      <c r="Z44" s="236" t="s">
        <v>31</v>
      </c>
      <c r="AA44" s="237" t="s">
        <v>31</v>
      </c>
      <c r="AB44" s="237" t="s">
        <v>31</v>
      </c>
      <c r="AC44" s="238" t="s">
        <v>31</v>
      </c>
      <c r="AD44" s="239">
        <v>27474.720000000001</v>
      </c>
      <c r="AE44" s="240"/>
      <c r="AF44" s="240"/>
      <c r="AG44" s="241"/>
      <c r="AH44" s="230"/>
      <c r="AI44" s="231"/>
      <c r="AJ44" s="231"/>
      <c r="AK44" s="232"/>
      <c r="AL44" s="247">
        <f t="shared" si="1"/>
        <v>0</v>
      </c>
      <c r="AM44" s="248"/>
      <c r="AN44" s="248"/>
      <c r="AO44" s="248"/>
      <c r="AP44" s="249"/>
      <c r="AQ44" s="230"/>
      <c r="AR44" s="231"/>
      <c r="AS44" s="231"/>
      <c r="AT44" s="232"/>
      <c r="AU44" s="247">
        <f t="shared" si="2"/>
        <v>0</v>
      </c>
      <c r="AV44" s="248"/>
      <c r="AW44" s="248"/>
      <c r="AX44" s="248"/>
      <c r="AY44" s="248"/>
      <c r="AZ44" s="38"/>
      <c r="BA44" s="2"/>
      <c r="BB44" s="39"/>
      <c r="BC44" s="39"/>
      <c r="BD44" s="39"/>
      <c r="BE44" s="39"/>
      <c r="BF44" s="2"/>
    </row>
    <row r="45" spans="1:58" s="5" customFormat="1" ht="13.9" customHeight="1">
      <c r="A45" s="32"/>
      <c r="B45" s="284" t="s">
        <v>53</v>
      </c>
      <c r="C45" s="285"/>
      <c r="D45" s="286"/>
      <c r="E45" s="293" t="s">
        <v>505</v>
      </c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5"/>
      <c r="Z45" s="253" t="s">
        <v>31</v>
      </c>
      <c r="AA45" s="254"/>
      <c r="AB45" s="254"/>
      <c r="AC45" s="255"/>
      <c r="AD45" s="239">
        <f>14.667*10000</f>
        <v>146670</v>
      </c>
      <c r="AE45" s="240"/>
      <c r="AF45" s="240"/>
      <c r="AG45" s="241"/>
      <c r="AH45" s="230"/>
      <c r="AI45" s="231"/>
      <c r="AJ45" s="231"/>
      <c r="AK45" s="232"/>
      <c r="AL45" s="247">
        <f t="shared" si="1"/>
        <v>0</v>
      </c>
      <c r="AM45" s="248"/>
      <c r="AN45" s="248"/>
      <c r="AO45" s="248"/>
      <c r="AP45" s="249"/>
      <c r="AQ45" s="230"/>
      <c r="AR45" s="231"/>
      <c r="AS45" s="231"/>
      <c r="AT45" s="232"/>
      <c r="AU45" s="247">
        <f t="shared" si="2"/>
        <v>0</v>
      </c>
      <c r="AV45" s="248"/>
      <c r="AW45" s="248"/>
      <c r="AX45" s="248"/>
      <c r="AY45" s="248"/>
      <c r="AZ45" s="32"/>
      <c r="BA45" s="2"/>
      <c r="BF45" s="2"/>
    </row>
    <row r="46" spans="1:58" s="5" customFormat="1" ht="13.9" customHeight="1">
      <c r="A46" s="32"/>
      <c r="B46" s="284" t="s">
        <v>54</v>
      </c>
      <c r="C46" s="285"/>
      <c r="D46" s="286"/>
      <c r="E46" s="293" t="s">
        <v>506</v>
      </c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5"/>
      <c r="Z46" s="253" t="s">
        <v>31</v>
      </c>
      <c r="AA46" s="254"/>
      <c r="AB46" s="254"/>
      <c r="AC46" s="255"/>
      <c r="AD46" s="239">
        <v>70681</v>
      </c>
      <c r="AE46" s="240"/>
      <c r="AF46" s="240"/>
      <c r="AG46" s="241"/>
      <c r="AH46" s="230"/>
      <c r="AI46" s="231"/>
      <c r="AJ46" s="231"/>
      <c r="AK46" s="232"/>
      <c r="AL46" s="247">
        <f t="shared" si="1"/>
        <v>0</v>
      </c>
      <c r="AM46" s="248"/>
      <c r="AN46" s="248"/>
      <c r="AO46" s="248"/>
      <c r="AP46" s="249"/>
      <c r="AQ46" s="230"/>
      <c r="AR46" s="231"/>
      <c r="AS46" s="231"/>
      <c r="AT46" s="232"/>
      <c r="AU46" s="247">
        <f t="shared" si="2"/>
        <v>0</v>
      </c>
      <c r="AV46" s="248"/>
      <c r="AW46" s="248"/>
      <c r="AX46" s="248"/>
      <c r="AY46" s="248"/>
      <c r="AZ46" s="32"/>
      <c r="BA46" s="2"/>
      <c r="BF46" s="2"/>
    </row>
    <row r="47" spans="1:58" s="5" customFormat="1" ht="13.9" customHeight="1">
      <c r="A47" s="32"/>
      <c r="B47" s="284" t="s">
        <v>55</v>
      </c>
      <c r="C47" s="285"/>
      <c r="D47" s="286"/>
      <c r="E47" s="293" t="s">
        <v>507</v>
      </c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5"/>
      <c r="Z47" s="253" t="s">
        <v>31</v>
      </c>
      <c r="AA47" s="254" t="s">
        <v>31</v>
      </c>
      <c r="AB47" s="254" t="s">
        <v>31</v>
      </c>
      <c r="AC47" s="255" t="s">
        <v>31</v>
      </c>
      <c r="AD47" s="239">
        <v>30000</v>
      </c>
      <c r="AE47" s="240"/>
      <c r="AF47" s="240"/>
      <c r="AG47" s="241"/>
      <c r="AH47" s="230"/>
      <c r="AI47" s="231"/>
      <c r="AJ47" s="231"/>
      <c r="AK47" s="232"/>
      <c r="AL47" s="247">
        <f t="shared" si="1"/>
        <v>0</v>
      </c>
      <c r="AM47" s="248"/>
      <c r="AN47" s="248"/>
      <c r="AO47" s="248"/>
      <c r="AP47" s="249"/>
      <c r="AQ47" s="230"/>
      <c r="AR47" s="231"/>
      <c r="AS47" s="231"/>
      <c r="AT47" s="232"/>
      <c r="AU47" s="247">
        <f t="shared" si="2"/>
        <v>0</v>
      </c>
      <c r="AV47" s="248"/>
      <c r="AW47" s="248"/>
      <c r="AX47" s="248"/>
      <c r="AY47" s="248"/>
      <c r="AZ47" s="32"/>
      <c r="BA47" s="2"/>
      <c r="BF47" s="2"/>
    </row>
    <row r="48" spans="1:58" s="5" customFormat="1" ht="13.9" customHeight="1">
      <c r="A48" s="32"/>
      <c r="B48" s="233" t="s">
        <v>56</v>
      </c>
      <c r="C48" s="234"/>
      <c r="D48" s="235"/>
      <c r="E48" s="221" t="s">
        <v>508</v>
      </c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3"/>
      <c r="Z48" s="236" t="s">
        <v>31</v>
      </c>
      <c r="AA48" s="237" t="s">
        <v>31</v>
      </c>
      <c r="AB48" s="237" t="s">
        <v>31</v>
      </c>
      <c r="AC48" s="238" t="s">
        <v>31</v>
      </c>
      <c r="AD48" s="239">
        <v>1795.2</v>
      </c>
      <c r="AE48" s="240"/>
      <c r="AF48" s="240"/>
      <c r="AG48" s="241"/>
      <c r="AH48" s="230"/>
      <c r="AI48" s="231"/>
      <c r="AJ48" s="231"/>
      <c r="AK48" s="232"/>
      <c r="AL48" s="247">
        <f t="shared" si="1"/>
        <v>0</v>
      </c>
      <c r="AM48" s="248"/>
      <c r="AN48" s="248"/>
      <c r="AO48" s="248"/>
      <c r="AP48" s="249"/>
      <c r="AQ48" s="230"/>
      <c r="AR48" s="231"/>
      <c r="AS48" s="231"/>
      <c r="AT48" s="232"/>
      <c r="AU48" s="247">
        <f t="shared" si="2"/>
        <v>0</v>
      </c>
      <c r="AV48" s="248"/>
      <c r="AW48" s="248"/>
      <c r="AX48" s="248"/>
      <c r="AY48" s="248"/>
      <c r="AZ48" s="32"/>
      <c r="BA48" s="2"/>
      <c r="BF48" s="2"/>
    </row>
    <row r="49" spans="1:52" ht="13.9" customHeight="1">
      <c r="A49" s="25"/>
      <c r="B49" s="233" t="s">
        <v>68</v>
      </c>
      <c r="C49" s="234"/>
      <c r="D49" s="235"/>
      <c r="E49" s="221" t="s">
        <v>509</v>
      </c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3"/>
      <c r="Z49" s="236" t="s">
        <v>31</v>
      </c>
      <c r="AA49" s="237" t="s">
        <v>31</v>
      </c>
      <c r="AB49" s="237" t="s">
        <v>31</v>
      </c>
      <c r="AC49" s="238" t="s">
        <v>31</v>
      </c>
      <c r="AD49" s="239">
        <v>676.37</v>
      </c>
      <c r="AE49" s="240"/>
      <c r="AF49" s="240"/>
      <c r="AG49" s="241"/>
      <c r="AH49" s="230"/>
      <c r="AI49" s="231"/>
      <c r="AJ49" s="231"/>
      <c r="AK49" s="232"/>
      <c r="AL49" s="247">
        <f t="shared" si="1"/>
        <v>0</v>
      </c>
      <c r="AM49" s="248"/>
      <c r="AN49" s="248"/>
      <c r="AO49" s="248"/>
      <c r="AP49" s="249"/>
      <c r="AQ49" s="230"/>
      <c r="AR49" s="231"/>
      <c r="AS49" s="231"/>
      <c r="AT49" s="232"/>
      <c r="AU49" s="247">
        <f t="shared" si="2"/>
        <v>0</v>
      </c>
      <c r="AV49" s="248"/>
      <c r="AW49" s="248"/>
      <c r="AX49" s="248"/>
      <c r="AY49" s="248"/>
      <c r="AZ49" s="25"/>
    </row>
    <row r="50" spans="1:52" ht="13.9" customHeight="1">
      <c r="A50" s="25"/>
      <c r="B50" s="233" t="s">
        <v>69</v>
      </c>
      <c r="C50" s="234"/>
      <c r="D50" s="235"/>
      <c r="E50" s="221" t="s">
        <v>510</v>
      </c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3"/>
      <c r="Z50" s="236" t="s">
        <v>31</v>
      </c>
      <c r="AA50" s="237" t="s">
        <v>31</v>
      </c>
      <c r="AB50" s="237" t="s">
        <v>31</v>
      </c>
      <c r="AC50" s="238" t="s">
        <v>31</v>
      </c>
      <c r="AD50" s="239">
        <v>381.98</v>
      </c>
      <c r="AE50" s="240"/>
      <c r="AF50" s="240"/>
      <c r="AG50" s="241"/>
      <c r="AH50" s="230"/>
      <c r="AI50" s="231"/>
      <c r="AJ50" s="231"/>
      <c r="AK50" s="232"/>
      <c r="AL50" s="247">
        <f t="shared" si="1"/>
        <v>0</v>
      </c>
      <c r="AM50" s="248"/>
      <c r="AN50" s="248"/>
      <c r="AO50" s="248"/>
      <c r="AP50" s="249"/>
      <c r="AQ50" s="230"/>
      <c r="AR50" s="231"/>
      <c r="AS50" s="231"/>
      <c r="AT50" s="232"/>
      <c r="AU50" s="247">
        <f t="shared" si="2"/>
        <v>0</v>
      </c>
      <c r="AV50" s="248"/>
      <c r="AW50" s="248"/>
      <c r="AX50" s="248"/>
      <c r="AY50" s="248"/>
      <c r="AZ50" s="25"/>
    </row>
    <row r="51" spans="1:52" ht="13.9" customHeight="1">
      <c r="A51" s="25"/>
      <c r="B51" s="233" t="s">
        <v>565</v>
      </c>
      <c r="C51" s="234"/>
      <c r="D51" s="235"/>
      <c r="E51" s="221" t="s">
        <v>511</v>
      </c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3"/>
      <c r="Z51" s="236" t="s">
        <v>31</v>
      </c>
      <c r="AA51" s="237" t="s">
        <v>31</v>
      </c>
      <c r="AB51" s="237" t="s">
        <v>31</v>
      </c>
      <c r="AC51" s="238" t="s">
        <v>31</v>
      </c>
      <c r="AD51" s="239">
        <v>0</v>
      </c>
      <c r="AE51" s="240"/>
      <c r="AF51" s="240"/>
      <c r="AG51" s="241"/>
      <c r="AH51" s="230"/>
      <c r="AI51" s="231"/>
      <c r="AJ51" s="231"/>
      <c r="AK51" s="232"/>
      <c r="AL51" s="247">
        <f t="shared" si="1"/>
        <v>0</v>
      </c>
      <c r="AM51" s="248"/>
      <c r="AN51" s="248"/>
      <c r="AO51" s="248"/>
      <c r="AP51" s="249"/>
      <c r="AQ51" s="230"/>
      <c r="AR51" s="231"/>
      <c r="AS51" s="231"/>
      <c r="AT51" s="232"/>
      <c r="AU51" s="247">
        <f t="shared" si="2"/>
        <v>0</v>
      </c>
      <c r="AV51" s="248"/>
      <c r="AW51" s="248"/>
      <c r="AX51" s="248"/>
      <c r="AY51" s="248"/>
      <c r="AZ51" s="25"/>
    </row>
    <row r="52" spans="1:52" ht="13.9" customHeight="1">
      <c r="A52" s="25"/>
      <c r="B52" s="233" t="s">
        <v>566</v>
      </c>
      <c r="C52" s="234"/>
      <c r="D52" s="235"/>
      <c r="E52" s="221" t="s">
        <v>512</v>
      </c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3"/>
      <c r="Z52" s="236" t="s">
        <v>31</v>
      </c>
      <c r="AA52" s="237" t="s">
        <v>31</v>
      </c>
      <c r="AB52" s="237" t="s">
        <v>31</v>
      </c>
      <c r="AC52" s="238" t="s">
        <v>31</v>
      </c>
      <c r="AD52" s="239">
        <v>0</v>
      </c>
      <c r="AE52" s="240"/>
      <c r="AF52" s="240"/>
      <c r="AG52" s="241"/>
      <c r="AH52" s="230"/>
      <c r="AI52" s="231"/>
      <c r="AJ52" s="231"/>
      <c r="AK52" s="232"/>
      <c r="AL52" s="247">
        <f t="shared" si="1"/>
        <v>0</v>
      </c>
      <c r="AM52" s="248"/>
      <c r="AN52" s="248"/>
      <c r="AO52" s="248"/>
      <c r="AP52" s="249"/>
      <c r="AQ52" s="230"/>
      <c r="AR52" s="231"/>
      <c r="AS52" s="231"/>
      <c r="AT52" s="232"/>
      <c r="AU52" s="247">
        <f t="shared" si="2"/>
        <v>0</v>
      </c>
      <c r="AV52" s="248"/>
      <c r="AW52" s="248"/>
      <c r="AX52" s="248"/>
      <c r="AY52" s="248"/>
      <c r="AZ52" s="25"/>
    </row>
    <row r="53" spans="1:52" ht="13.9" customHeight="1">
      <c r="A53" s="25"/>
      <c r="B53" s="233" t="s">
        <v>70</v>
      </c>
      <c r="C53" s="234"/>
      <c r="D53" s="235"/>
      <c r="E53" s="221" t="s">
        <v>513</v>
      </c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3"/>
      <c r="Z53" s="236" t="s">
        <v>31</v>
      </c>
      <c r="AA53" s="237" t="s">
        <v>31</v>
      </c>
      <c r="AB53" s="237" t="s">
        <v>31</v>
      </c>
      <c r="AC53" s="238" t="s">
        <v>31</v>
      </c>
      <c r="AD53" s="239">
        <v>5019.93</v>
      </c>
      <c r="AE53" s="240"/>
      <c r="AF53" s="240"/>
      <c r="AG53" s="241"/>
      <c r="AH53" s="230"/>
      <c r="AI53" s="231"/>
      <c r="AJ53" s="231"/>
      <c r="AK53" s="232"/>
      <c r="AL53" s="247">
        <f t="shared" si="1"/>
        <v>0</v>
      </c>
      <c r="AM53" s="248"/>
      <c r="AN53" s="248"/>
      <c r="AO53" s="248"/>
      <c r="AP53" s="249"/>
      <c r="AQ53" s="230"/>
      <c r="AR53" s="231"/>
      <c r="AS53" s="231"/>
      <c r="AT53" s="232"/>
      <c r="AU53" s="247">
        <f t="shared" si="2"/>
        <v>0</v>
      </c>
      <c r="AV53" s="248"/>
      <c r="AW53" s="248"/>
      <c r="AX53" s="248"/>
      <c r="AY53" s="248"/>
      <c r="AZ53" s="25"/>
    </row>
    <row r="54" spans="1:52" ht="13.9" customHeight="1">
      <c r="A54" s="25"/>
      <c r="B54" s="233" t="s">
        <v>71</v>
      </c>
      <c r="C54" s="234"/>
      <c r="D54" s="235"/>
      <c r="E54" s="221" t="s">
        <v>514</v>
      </c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3"/>
      <c r="Z54" s="236" t="s">
        <v>31</v>
      </c>
      <c r="AA54" s="237" t="s">
        <v>31</v>
      </c>
      <c r="AB54" s="237" t="s">
        <v>31</v>
      </c>
      <c r="AC54" s="238" t="s">
        <v>31</v>
      </c>
      <c r="AD54" s="239">
        <v>3500.03</v>
      </c>
      <c r="AE54" s="240"/>
      <c r="AF54" s="240"/>
      <c r="AG54" s="241"/>
      <c r="AH54" s="230"/>
      <c r="AI54" s="231"/>
      <c r="AJ54" s="231"/>
      <c r="AK54" s="232"/>
      <c r="AL54" s="247">
        <f t="shared" si="1"/>
        <v>0</v>
      </c>
      <c r="AM54" s="248"/>
      <c r="AN54" s="248"/>
      <c r="AO54" s="248"/>
      <c r="AP54" s="249"/>
      <c r="AQ54" s="230"/>
      <c r="AR54" s="231"/>
      <c r="AS54" s="231"/>
      <c r="AT54" s="232"/>
      <c r="AU54" s="247">
        <f t="shared" si="2"/>
        <v>0</v>
      </c>
      <c r="AV54" s="248"/>
      <c r="AW54" s="248"/>
      <c r="AX54" s="248"/>
      <c r="AY54" s="248"/>
      <c r="AZ54" s="25"/>
    </row>
    <row r="55" spans="1:52" ht="13.9" customHeight="1">
      <c r="A55" s="25"/>
      <c r="B55" s="233" t="s">
        <v>73</v>
      </c>
      <c r="C55" s="234"/>
      <c r="D55" s="235"/>
      <c r="E55" s="221" t="s">
        <v>515</v>
      </c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3"/>
      <c r="Z55" s="236" t="s">
        <v>31</v>
      </c>
      <c r="AA55" s="237" t="s">
        <v>31</v>
      </c>
      <c r="AB55" s="237" t="s">
        <v>31</v>
      </c>
      <c r="AC55" s="238" t="s">
        <v>31</v>
      </c>
      <c r="AD55" s="239">
        <v>1865.38</v>
      </c>
      <c r="AE55" s="240"/>
      <c r="AF55" s="240"/>
      <c r="AG55" s="241"/>
      <c r="AH55" s="230"/>
      <c r="AI55" s="231"/>
      <c r="AJ55" s="231"/>
      <c r="AK55" s="232"/>
      <c r="AL55" s="247">
        <f t="shared" si="1"/>
        <v>0</v>
      </c>
      <c r="AM55" s="248"/>
      <c r="AN55" s="248"/>
      <c r="AO55" s="248"/>
      <c r="AP55" s="249"/>
      <c r="AQ55" s="230"/>
      <c r="AR55" s="231"/>
      <c r="AS55" s="231"/>
      <c r="AT55" s="232"/>
      <c r="AU55" s="247">
        <f t="shared" si="2"/>
        <v>0</v>
      </c>
      <c r="AV55" s="248"/>
      <c r="AW55" s="248"/>
      <c r="AX55" s="248"/>
      <c r="AY55" s="248"/>
      <c r="AZ55" s="25"/>
    </row>
    <row r="56" spans="1:52" ht="13.9" customHeight="1">
      <c r="A56" s="25"/>
      <c r="B56" s="233" t="s">
        <v>72</v>
      </c>
      <c r="C56" s="234"/>
      <c r="D56" s="235"/>
      <c r="E56" s="221" t="s">
        <v>516</v>
      </c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3"/>
      <c r="Z56" s="253" t="s">
        <v>31</v>
      </c>
      <c r="AA56" s="254"/>
      <c r="AB56" s="254"/>
      <c r="AC56" s="255"/>
      <c r="AD56" s="239">
        <v>42159.31</v>
      </c>
      <c r="AE56" s="240"/>
      <c r="AF56" s="240"/>
      <c r="AG56" s="241"/>
      <c r="AH56" s="230"/>
      <c r="AI56" s="231"/>
      <c r="AJ56" s="231"/>
      <c r="AK56" s="232"/>
      <c r="AL56" s="247">
        <f t="shared" si="1"/>
        <v>0</v>
      </c>
      <c r="AM56" s="248"/>
      <c r="AN56" s="248"/>
      <c r="AO56" s="248"/>
      <c r="AP56" s="249"/>
      <c r="AQ56" s="230"/>
      <c r="AR56" s="231"/>
      <c r="AS56" s="231"/>
      <c r="AT56" s="232"/>
      <c r="AU56" s="247">
        <f t="shared" si="2"/>
        <v>0</v>
      </c>
      <c r="AV56" s="248"/>
      <c r="AW56" s="248"/>
      <c r="AX56" s="248"/>
      <c r="AY56" s="248"/>
      <c r="AZ56" s="25"/>
    </row>
    <row r="57" spans="1:52" ht="13.9" customHeight="1">
      <c r="A57" s="25"/>
      <c r="B57" s="233" t="s">
        <v>74</v>
      </c>
      <c r="C57" s="234"/>
      <c r="D57" s="235"/>
      <c r="E57" s="221" t="s">
        <v>517</v>
      </c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3"/>
      <c r="Z57" s="236" t="s">
        <v>31</v>
      </c>
      <c r="AA57" s="237" t="s">
        <v>31</v>
      </c>
      <c r="AB57" s="237" t="s">
        <v>31</v>
      </c>
      <c r="AC57" s="238" t="s">
        <v>31</v>
      </c>
      <c r="AD57" s="239">
        <v>7488.63</v>
      </c>
      <c r="AE57" s="240"/>
      <c r="AF57" s="240"/>
      <c r="AG57" s="241"/>
      <c r="AH57" s="230"/>
      <c r="AI57" s="231"/>
      <c r="AJ57" s="231"/>
      <c r="AK57" s="232"/>
      <c r="AL57" s="247">
        <f t="shared" si="1"/>
        <v>0</v>
      </c>
      <c r="AM57" s="248"/>
      <c r="AN57" s="248"/>
      <c r="AO57" s="248"/>
      <c r="AP57" s="249"/>
      <c r="AQ57" s="230"/>
      <c r="AR57" s="231"/>
      <c r="AS57" s="231"/>
      <c r="AT57" s="232"/>
      <c r="AU57" s="247">
        <f t="shared" si="2"/>
        <v>0</v>
      </c>
      <c r="AV57" s="248"/>
      <c r="AW57" s="248"/>
      <c r="AX57" s="248"/>
      <c r="AY57" s="248"/>
      <c r="AZ57" s="25"/>
    </row>
    <row r="58" spans="1:52" ht="13.9" customHeight="1">
      <c r="A58" s="25"/>
      <c r="B58" s="284" t="s">
        <v>77</v>
      </c>
      <c r="C58" s="285"/>
      <c r="D58" s="286"/>
      <c r="E58" s="293" t="s">
        <v>518</v>
      </c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5"/>
      <c r="Z58" s="253" t="s">
        <v>31</v>
      </c>
      <c r="AA58" s="254"/>
      <c r="AB58" s="254"/>
      <c r="AC58" s="255"/>
      <c r="AD58" s="239">
        <f>0.5165*10000</f>
        <v>5165</v>
      </c>
      <c r="AE58" s="240"/>
      <c r="AF58" s="240"/>
      <c r="AG58" s="241"/>
      <c r="AH58" s="230"/>
      <c r="AI58" s="231"/>
      <c r="AJ58" s="231"/>
      <c r="AK58" s="232"/>
      <c r="AL58" s="247">
        <f t="shared" si="1"/>
        <v>0</v>
      </c>
      <c r="AM58" s="248"/>
      <c r="AN58" s="248"/>
      <c r="AO58" s="248"/>
      <c r="AP58" s="249"/>
      <c r="AQ58" s="230"/>
      <c r="AR58" s="231"/>
      <c r="AS58" s="231"/>
      <c r="AT58" s="232"/>
      <c r="AU58" s="247">
        <f t="shared" si="2"/>
        <v>0</v>
      </c>
      <c r="AV58" s="248"/>
      <c r="AW58" s="248"/>
      <c r="AX58" s="248"/>
      <c r="AY58" s="248"/>
      <c r="AZ58" s="25"/>
    </row>
    <row r="59" spans="1:52" ht="13.9" customHeight="1">
      <c r="A59" s="25"/>
      <c r="B59" s="284" t="s">
        <v>78</v>
      </c>
      <c r="C59" s="285"/>
      <c r="D59" s="286"/>
      <c r="E59" s="293" t="s">
        <v>519</v>
      </c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5"/>
      <c r="Z59" s="253" t="s">
        <v>31</v>
      </c>
      <c r="AA59" s="254"/>
      <c r="AB59" s="254"/>
      <c r="AC59" s="255"/>
      <c r="AD59" s="239">
        <f>0.3262*10000</f>
        <v>3262</v>
      </c>
      <c r="AE59" s="240"/>
      <c r="AF59" s="240"/>
      <c r="AG59" s="241"/>
      <c r="AH59" s="230"/>
      <c r="AI59" s="231"/>
      <c r="AJ59" s="231"/>
      <c r="AK59" s="232"/>
      <c r="AL59" s="247">
        <f t="shared" si="1"/>
        <v>0</v>
      </c>
      <c r="AM59" s="248"/>
      <c r="AN59" s="248"/>
      <c r="AO59" s="248"/>
      <c r="AP59" s="249"/>
      <c r="AQ59" s="230"/>
      <c r="AR59" s="231"/>
      <c r="AS59" s="231"/>
      <c r="AT59" s="232"/>
      <c r="AU59" s="247">
        <f t="shared" si="2"/>
        <v>0</v>
      </c>
      <c r="AV59" s="248"/>
      <c r="AW59" s="248"/>
      <c r="AX59" s="248"/>
      <c r="AY59" s="248"/>
      <c r="AZ59" s="25"/>
    </row>
    <row r="60" spans="1:52" ht="13.9" customHeight="1">
      <c r="A60" s="25"/>
      <c r="B60" s="233" t="s">
        <v>75</v>
      </c>
      <c r="C60" s="234"/>
      <c r="D60" s="235"/>
      <c r="E60" s="221" t="s">
        <v>520</v>
      </c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3"/>
      <c r="Z60" s="236" t="s">
        <v>31</v>
      </c>
      <c r="AA60" s="237" t="s">
        <v>31</v>
      </c>
      <c r="AB60" s="237" t="s">
        <v>31</v>
      </c>
      <c r="AC60" s="238" t="s">
        <v>31</v>
      </c>
      <c r="AD60" s="239">
        <v>4024.76</v>
      </c>
      <c r="AE60" s="240"/>
      <c r="AF60" s="240"/>
      <c r="AG60" s="241"/>
      <c r="AH60" s="230"/>
      <c r="AI60" s="231"/>
      <c r="AJ60" s="231"/>
      <c r="AK60" s="232"/>
      <c r="AL60" s="247">
        <f t="shared" si="1"/>
        <v>0</v>
      </c>
      <c r="AM60" s="248"/>
      <c r="AN60" s="248"/>
      <c r="AO60" s="248"/>
      <c r="AP60" s="249"/>
      <c r="AQ60" s="230"/>
      <c r="AR60" s="231"/>
      <c r="AS60" s="231"/>
      <c r="AT60" s="232"/>
      <c r="AU60" s="247">
        <f t="shared" si="2"/>
        <v>0</v>
      </c>
      <c r="AV60" s="248"/>
      <c r="AW60" s="248"/>
      <c r="AX60" s="248"/>
      <c r="AY60" s="248"/>
      <c r="AZ60" s="25"/>
    </row>
    <row r="61" spans="1:52" ht="13.9" customHeight="1">
      <c r="A61" s="25"/>
      <c r="B61" s="233" t="s">
        <v>76</v>
      </c>
      <c r="C61" s="234"/>
      <c r="D61" s="235"/>
      <c r="E61" s="221" t="s">
        <v>521</v>
      </c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3"/>
      <c r="Z61" s="236" t="s">
        <v>31</v>
      </c>
      <c r="AA61" s="237" t="s">
        <v>31</v>
      </c>
      <c r="AB61" s="237" t="s">
        <v>31</v>
      </c>
      <c r="AC61" s="238" t="s">
        <v>31</v>
      </c>
      <c r="AD61" s="239">
        <v>3722.31</v>
      </c>
      <c r="AE61" s="240"/>
      <c r="AF61" s="240"/>
      <c r="AG61" s="241"/>
      <c r="AH61" s="230"/>
      <c r="AI61" s="231"/>
      <c r="AJ61" s="231"/>
      <c r="AK61" s="232"/>
      <c r="AL61" s="247">
        <f t="shared" si="1"/>
        <v>0</v>
      </c>
      <c r="AM61" s="248"/>
      <c r="AN61" s="248"/>
      <c r="AO61" s="248"/>
      <c r="AP61" s="249"/>
      <c r="AQ61" s="230"/>
      <c r="AR61" s="231"/>
      <c r="AS61" s="231"/>
      <c r="AT61" s="232"/>
      <c r="AU61" s="247">
        <f t="shared" si="2"/>
        <v>0</v>
      </c>
      <c r="AV61" s="248"/>
      <c r="AW61" s="248"/>
      <c r="AX61" s="248"/>
      <c r="AY61" s="248"/>
      <c r="AZ61" s="25"/>
    </row>
    <row r="62" spans="1:52" ht="13.9" customHeight="1">
      <c r="A62" s="25"/>
      <c r="B62" s="233" t="s">
        <v>79</v>
      </c>
      <c r="C62" s="234"/>
      <c r="D62" s="235"/>
      <c r="E62" s="221" t="s">
        <v>522</v>
      </c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3"/>
      <c r="Z62" s="236" t="s">
        <v>31</v>
      </c>
      <c r="AA62" s="237" t="s">
        <v>31</v>
      </c>
      <c r="AB62" s="237" t="s">
        <v>31</v>
      </c>
      <c r="AC62" s="238" t="s">
        <v>31</v>
      </c>
      <c r="AD62" s="239">
        <v>12019.55</v>
      </c>
      <c r="AE62" s="240"/>
      <c r="AF62" s="240"/>
      <c r="AG62" s="241"/>
      <c r="AH62" s="230"/>
      <c r="AI62" s="231"/>
      <c r="AJ62" s="231"/>
      <c r="AK62" s="232"/>
      <c r="AL62" s="247">
        <f t="shared" si="1"/>
        <v>0</v>
      </c>
      <c r="AM62" s="248"/>
      <c r="AN62" s="248"/>
      <c r="AO62" s="248"/>
      <c r="AP62" s="249"/>
      <c r="AQ62" s="230"/>
      <c r="AR62" s="231"/>
      <c r="AS62" s="231"/>
      <c r="AT62" s="232"/>
      <c r="AU62" s="247">
        <f t="shared" si="2"/>
        <v>0</v>
      </c>
      <c r="AV62" s="248"/>
      <c r="AW62" s="248"/>
      <c r="AX62" s="248"/>
      <c r="AY62" s="248"/>
      <c r="AZ62" s="25"/>
    </row>
    <row r="63" spans="1:52" ht="13.9" customHeight="1">
      <c r="A63" s="25"/>
      <c r="B63" s="233" t="s">
        <v>80</v>
      </c>
      <c r="C63" s="234"/>
      <c r="D63" s="235"/>
      <c r="E63" s="221" t="s">
        <v>523</v>
      </c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3"/>
      <c r="Z63" s="236" t="s">
        <v>31</v>
      </c>
      <c r="AA63" s="237" t="s">
        <v>31</v>
      </c>
      <c r="AB63" s="237" t="s">
        <v>31</v>
      </c>
      <c r="AC63" s="238" t="s">
        <v>31</v>
      </c>
      <c r="AD63" s="239">
        <v>7618.76</v>
      </c>
      <c r="AE63" s="240"/>
      <c r="AF63" s="240"/>
      <c r="AG63" s="241"/>
      <c r="AH63" s="230"/>
      <c r="AI63" s="231"/>
      <c r="AJ63" s="231"/>
      <c r="AK63" s="232"/>
      <c r="AL63" s="247">
        <f t="shared" si="1"/>
        <v>0</v>
      </c>
      <c r="AM63" s="248"/>
      <c r="AN63" s="248"/>
      <c r="AO63" s="248"/>
      <c r="AP63" s="249"/>
      <c r="AQ63" s="230"/>
      <c r="AR63" s="231"/>
      <c r="AS63" s="231"/>
      <c r="AT63" s="232"/>
      <c r="AU63" s="247">
        <f t="shared" si="2"/>
        <v>0</v>
      </c>
      <c r="AV63" s="248"/>
      <c r="AW63" s="248"/>
      <c r="AX63" s="248"/>
      <c r="AY63" s="248"/>
      <c r="AZ63" s="25"/>
    </row>
    <row r="64" spans="1:52" ht="13.9" customHeight="1">
      <c r="A64" s="25"/>
      <c r="B64" s="233" t="s">
        <v>81</v>
      </c>
      <c r="C64" s="234"/>
      <c r="D64" s="235"/>
      <c r="E64" s="221" t="s">
        <v>524</v>
      </c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3"/>
      <c r="Z64" s="236" t="s">
        <v>31</v>
      </c>
      <c r="AA64" s="237" t="s">
        <v>31</v>
      </c>
      <c r="AB64" s="237" t="s">
        <v>31</v>
      </c>
      <c r="AC64" s="238" t="s">
        <v>31</v>
      </c>
      <c r="AD64" s="239">
        <v>5434.56</v>
      </c>
      <c r="AE64" s="240"/>
      <c r="AF64" s="240"/>
      <c r="AG64" s="241"/>
      <c r="AH64" s="230"/>
      <c r="AI64" s="231"/>
      <c r="AJ64" s="231"/>
      <c r="AK64" s="232"/>
      <c r="AL64" s="247">
        <f t="shared" si="1"/>
        <v>0</v>
      </c>
      <c r="AM64" s="248"/>
      <c r="AN64" s="248"/>
      <c r="AO64" s="248"/>
      <c r="AP64" s="249"/>
      <c r="AQ64" s="230"/>
      <c r="AR64" s="231"/>
      <c r="AS64" s="231"/>
      <c r="AT64" s="232"/>
      <c r="AU64" s="247">
        <f t="shared" si="2"/>
        <v>0</v>
      </c>
      <c r="AV64" s="248"/>
      <c r="AW64" s="248"/>
      <c r="AX64" s="248"/>
      <c r="AY64" s="248"/>
      <c r="AZ64" s="25"/>
    </row>
    <row r="65" spans="1:52" ht="13.9" customHeight="1">
      <c r="A65" s="25"/>
      <c r="B65" s="233" t="s">
        <v>82</v>
      </c>
      <c r="C65" s="234"/>
      <c r="D65" s="235"/>
      <c r="E65" s="221" t="s">
        <v>525</v>
      </c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3"/>
      <c r="Z65" s="236" t="s">
        <v>31</v>
      </c>
      <c r="AA65" s="237" t="s">
        <v>31</v>
      </c>
      <c r="AB65" s="237" t="s">
        <v>31</v>
      </c>
      <c r="AC65" s="238" t="s">
        <v>31</v>
      </c>
      <c r="AD65" s="239">
        <v>12495</v>
      </c>
      <c r="AE65" s="240"/>
      <c r="AF65" s="240"/>
      <c r="AG65" s="241"/>
      <c r="AH65" s="230"/>
      <c r="AI65" s="231"/>
      <c r="AJ65" s="231"/>
      <c r="AK65" s="232"/>
      <c r="AL65" s="247">
        <f t="shared" si="1"/>
        <v>0</v>
      </c>
      <c r="AM65" s="248"/>
      <c r="AN65" s="248"/>
      <c r="AO65" s="248"/>
      <c r="AP65" s="249"/>
      <c r="AQ65" s="230"/>
      <c r="AR65" s="231"/>
      <c r="AS65" s="231"/>
      <c r="AT65" s="232"/>
      <c r="AU65" s="247">
        <f t="shared" si="2"/>
        <v>0</v>
      </c>
      <c r="AV65" s="248"/>
      <c r="AW65" s="248"/>
      <c r="AX65" s="248"/>
      <c r="AY65" s="248"/>
      <c r="AZ65" s="25"/>
    </row>
    <row r="66" spans="1:52" ht="13.9" customHeight="1">
      <c r="A66" s="25"/>
      <c r="B66" s="233" t="s">
        <v>567</v>
      </c>
      <c r="C66" s="234"/>
      <c r="D66" s="235"/>
      <c r="E66" s="221" t="s">
        <v>526</v>
      </c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3"/>
      <c r="Z66" s="236" t="s">
        <v>31</v>
      </c>
      <c r="AA66" s="237" t="s">
        <v>31</v>
      </c>
      <c r="AB66" s="237" t="s">
        <v>31</v>
      </c>
      <c r="AC66" s="238" t="s">
        <v>31</v>
      </c>
      <c r="AD66" s="239">
        <v>12019.55</v>
      </c>
      <c r="AE66" s="240"/>
      <c r="AF66" s="240"/>
      <c r="AG66" s="241"/>
      <c r="AH66" s="230"/>
      <c r="AI66" s="231"/>
      <c r="AJ66" s="231"/>
      <c r="AK66" s="232"/>
      <c r="AL66" s="247">
        <f t="shared" si="1"/>
        <v>0</v>
      </c>
      <c r="AM66" s="248"/>
      <c r="AN66" s="248"/>
      <c r="AO66" s="248"/>
      <c r="AP66" s="249"/>
      <c r="AQ66" s="230"/>
      <c r="AR66" s="231"/>
      <c r="AS66" s="231"/>
      <c r="AT66" s="232"/>
      <c r="AU66" s="247">
        <f t="shared" si="2"/>
        <v>0</v>
      </c>
      <c r="AV66" s="248"/>
      <c r="AW66" s="248"/>
      <c r="AX66" s="248"/>
      <c r="AY66" s="248"/>
      <c r="AZ66" s="25"/>
    </row>
    <row r="67" spans="1:52" ht="13.9" customHeight="1">
      <c r="A67" s="25"/>
      <c r="B67" s="233" t="s">
        <v>568</v>
      </c>
      <c r="C67" s="234"/>
      <c r="D67" s="235"/>
      <c r="E67" s="221" t="s">
        <v>527</v>
      </c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3"/>
      <c r="Z67" s="236" t="s">
        <v>31</v>
      </c>
      <c r="AA67" s="237" t="s">
        <v>31</v>
      </c>
      <c r="AB67" s="237" t="s">
        <v>31</v>
      </c>
      <c r="AC67" s="238" t="s">
        <v>31</v>
      </c>
      <c r="AD67" s="239">
        <v>10472.540000000001</v>
      </c>
      <c r="AE67" s="240"/>
      <c r="AF67" s="240"/>
      <c r="AG67" s="241"/>
      <c r="AH67" s="230"/>
      <c r="AI67" s="231"/>
      <c r="AJ67" s="231"/>
      <c r="AK67" s="232"/>
      <c r="AL67" s="247">
        <f t="shared" si="1"/>
        <v>0</v>
      </c>
      <c r="AM67" s="248"/>
      <c r="AN67" s="248"/>
      <c r="AO67" s="248"/>
      <c r="AP67" s="249"/>
      <c r="AQ67" s="230"/>
      <c r="AR67" s="231"/>
      <c r="AS67" s="231"/>
      <c r="AT67" s="232"/>
      <c r="AU67" s="247">
        <f t="shared" ref="AU67:AU89" si="3">AD67*AQ67</f>
        <v>0</v>
      </c>
      <c r="AV67" s="248"/>
      <c r="AW67" s="248"/>
      <c r="AX67" s="248"/>
      <c r="AY67" s="248"/>
      <c r="AZ67" s="25"/>
    </row>
    <row r="68" spans="1:52" ht="13.9" customHeight="1">
      <c r="A68" s="25"/>
      <c r="B68" s="233" t="s">
        <v>83</v>
      </c>
      <c r="C68" s="234"/>
      <c r="D68" s="235"/>
      <c r="E68" s="221" t="s">
        <v>528</v>
      </c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3"/>
      <c r="Z68" s="236" t="s">
        <v>31</v>
      </c>
      <c r="AA68" s="237" t="s">
        <v>31</v>
      </c>
      <c r="AB68" s="237" t="s">
        <v>31</v>
      </c>
      <c r="AC68" s="238" t="s">
        <v>31</v>
      </c>
      <c r="AD68" s="239">
        <v>49048.74</v>
      </c>
      <c r="AE68" s="240"/>
      <c r="AF68" s="240"/>
      <c r="AG68" s="241"/>
      <c r="AH68" s="230"/>
      <c r="AI68" s="231"/>
      <c r="AJ68" s="231"/>
      <c r="AK68" s="232"/>
      <c r="AL68" s="247">
        <f t="shared" ref="AL68:AL89" si="4">AD68*AH68</f>
        <v>0</v>
      </c>
      <c r="AM68" s="248"/>
      <c r="AN68" s="248"/>
      <c r="AO68" s="248"/>
      <c r="AP68" s="249"/>
      <c r="AQ68" s="230"/>
      <c r="AR68" s="231"/>
      <c r="AS68" s="231"/>
      <c r="AT68" s="232"/>
      <c r="AU68" s="247">
        <f t="shared" si="3"/>
        <v>0</v>
      </c>
      <c r="AV68" s="248"/>
      <c r="AW68" s="248"/>
      <c r="AX68" s="248"/>
      <c r="AY68" s="248"/>
      <c r="AZ68" s="25"/>
    </row>
    <row r="69" spans="1:52" ht="13.9" customHeight="1">
      <c r="A69" s="25"/>
      <c r="B69" s="233" t="s">
        <v>84</v>
      </c>
      <c r="C69" s="234"/>
      <c r="D69" s="235"/>
      <c r="E69" s="221" t="s">
        <v>529</v>
      </c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3"/>
      <c r="Z69" s="236" t="s">
        <v>31</v>
      </c>
      <c r="AA69" s="237" t="s">
        <v>31</v>
      </c>
      <c r="AB69" s="237" t="s">
        <v>31</v>
      </c>
      <c r="AC69" s="238" t="s">
        <v>31</v>
      </c>
      <c r="AD69" s="239">
        <v>1897.2</v>
      </c>
      <c r="AE69" s="240"/>
      <c r="AF69" s="240"/>
      <c r="AG69" s="241"/>
      <c r="AH69" s="230"/>
      <c r="AI69" s="231"/>
      <c r="AJ69" s="231"/>
      <c r="AK69" s="232"/>
      <c r="AL69" s="247">
        <f t="shared" si="4"/>
        <v>0</v>
      </c>
      <c r="AM69" s="248"/>
      <c r="AN69" s="248"/>
      <c r="AO69" s="248"/>
      <c r="AP69" s="249"/>
      <c r="AQ69" s="230"/>
      <c r="AR69" s="231"/>
      <c r="AS69" s="231"/>
      <c r="AT69" s="232"/>
      <c r="AU69" s="247">
        <f t="shared" si="3"/>
        <v>0</v>
      </c>
      <c r="AV69" s="248"/>
      <c r="AW69" s="248"/>
      <c r="AX69" s="248"/>
      <c r="AY69" s="248"/>
      <c r="AZ69" s="25"/>
    </row>
    <row r="70" spans="1:52" ht="13.9" customHeight="1">
      <c r="A70" s="25"/>
      <c r="B70" s="233" t="s">
        <v>85</v>
      </c>
      <c r="C70" s="234"/>
      <c r="D70" s="235"/>
      <c r="E70" s="221" t="s">
        <v>530</v>
      </c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3"/>
      <c r="Z70" s="236" t="s">
        <v>31</v>
      </c>
      <c r="AA70" s="237" t="s">
        <v>31</v>
      </c>
      <c r="AB70" s="237" t="s">
        <v>31</v>
      </c>
      <c r="AC70" s="238" t="s">
        <v>31</v>
      </c>
      <c r="AD70" s="239">
        <v>27361.5</v>
      </c>
      <c r="AE70" s="240"/>
      <c r="AF70" s="240"/>
      <c r="AG70" s="241"/>
      <c r="AH70" s="230"/>
      <c r="AI70" s="231"/>
      <c r="AJ70" s="231"/>
      <c r="AK70" s="232"/>
      <c r="AL70" s="247">
        <f t="shared" si="4"/>
        <v>0</v>
      </c>
      <c r="AM70" s="248"/>
      <c r="AN70" s="248"/>
      <c r="AO70" s="248"/>
      <c r="AP70" s="249"/>
      <c r="AQ70" s="230"/>
      <c r="AR70" s="231"/>
      <c r="AS70" s="231"/>
      <c r="AT70" s="232"/>
      <c r="AU70" s="247">
        <f t="shared" si="3"/>
        <v>0</v>
      </c>
      <c r="AV70" s="248"/>
      <c r="AW70" s="248"/>
      <c r="AX70" s="248"/>
      <c r="AY70" s="248"/>
      <c r="AZ70" s="25"/>
    </row>
    <row r="71" spans="1:52" ht="13.9" customHeight="1">
      <c r="A71" s="25"/>
      <c r="B71" s="233" t="s">
        <v>86</v>
      </c>
      <c r="C71" s="234"/>
      <c r="D71" s="235"/>
      <c r="E71" s="299" t="s">
        <v>531</v>
      </c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1"/>
      <c r="Z71" s="236" t="s">
        <v>574</v>
      </c>
      <c r="AA71" s="237"/>
      <c r="AB71" s="237"/>
      <c r="AC71" s="237"/>
      <c r="AD71" s="239">
        <v>39327.120000000003</v>
      </c>
      <c r="AE71" s="240"/>
      <c r="AF71" s="240"/>
      <c r="AG71" s="241"/>
      <c r="AH71" s="230"/>
      <c r="AI71" s="231"/>
      <c r="AJ71" s="231"/>
      <c r="AK71" s="232"/>
      <c r="AL71" s="247">
        <f t="shared" si="4"/>
        <v>0</v>
      </c>
      <c r="AM71" s="248"/>
      <c r="AN71" s="248"/>
      <c r="AO71" s="248"/>
      <c r="AP71" s="249"/>
      <c r="AQ71" s="230"/>
      <c r="AR71" s="231"/>
      <c r="AS71" s="231"/>
      <c r="AT71" s="232"/>
      <c r="AU71" s="247">
        <f t="shared" si="3"/>
        <v>0</v>
      </c>
      <c r="AV71" s="248"/>
      <c r="AW71" s="248"/>
      <c r="AX71" s="248"/>
      <c r="AY71" s="248"/>
      <c r="AZ71" s="25"/>
    </row>
    <row r="72" spans="1:52" ht="13.9" customHeight="1">
      <c r="A72" s="25"/>
      <c r="B72" s="233"/>
      <c r="C72" s="234"/>
      <c r="D72" s="235"/>
      <c r="E72" s="296" t="s">
        <v>532</v>
      </c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8"/>
      <c r="Z72" s="199" t="s">
        <v>31</v>
      </c>
      <c r="AA72" s="199"/>
      <c r="AB72" s="199"/>
      <c r="AC72" s="199"/>
      <c r="AD72" s="256"/>
      <c r="AE72" s="257"/>
      <c r="AF72" s="257"/>
      <c r="AG72" s="258"/>
      <c r="AH72" s="230"/>
      <c r="AI72" s="231"/>
      <c r="AJ72" s="231"/>
      <c r="AK72" s="232"/>
      <c r="AL72" s="247">
        <f t="shared" si="4"/>
        <v>0</v>
      </c>
      <c r="AM72" s="248"/>
      <c r="AN72" s="248"/>
      <c r="AO72" s="248"/>
      <c r="AP72" s="249"/>
      <c r="AQ72" s="230"/>
      <c r="AR72" s="231"/>
      <c r="AS72" s="231"/>
      <c r="AT72" s="232"/>
      <c r="AU72" s="247">
        <f t="shared" si="3"/>
        <v>0</v>
      </c>
      <c r="AV72" s="248"/>
      <c r="AW72" s="248"/>
      <c r="AX72" s="248"/>
      <c r="AY72" s="248"/>
      <c r="AZ72" s="25"/>
    </row>
    <row r="73" spans="1:52" ht="13.9" customHeight="1">
      <c r="A73" s="25"/>
      <c r="B73" s="233"/>
      <c r="C73" s="234"/>
      <c r="D73" s="235"/>
      <c r="E73" s="296" t="s">
        <v>532</v>
      </c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8"/>
      <c r="Z73" s="199" t="s">
        <v>31</v>
      </c>
      <c r="AA73" s="199"/>
      <c r="AB73" s="199"/>
      <c r="AC73" s="199"/>
      <c r="AD73" s="256"/>
      <c r="AE73" s="257"/>
      <c r="AF73" s="257"/>
      <c r="AG73" s="258"/>
      <c r="AH73" s="230"/>
      <c r="AI73" s="231"/>
      <c r="AJ73" s="231"/>
      <c r="AK73" s="232"/>
      <c r="AL73" s="247">
        <f t="shared" si="4"/>
        <v>0</v>
      </c>
      <c r="AM73" s="248"/>
      <c r="AN73" s="248"/>
      <c r="AO73" s="248"/>
      <c r="AP73" s="249"/>
      <c r="AQ73" s="230"/>
      <c r="AR73" s="231"/>
      <c r="AS73" s="231"/>
      <c r="AT73" s="232"/>
      <c r="AU73" s="247">
        <f t="shared" si="3"/>
        <v>0</v>
      </c>
      <c r="AV73" s="248"/>
      <c r="AW73" s="248"/>
      <c r="AX73" s="248"/>
      <c r="AY73" s="248"/>
      <c r="AZ73" s="25"/>
    </row>
    <row r="74" spans="1:52" ht="13.9" customHeight="1">
      <c r="A74" s="25"/>
      <c r="B74" s="233"/>
      <c r="C74" s="234"/>
      <c r="D74" s="235"/>
      <c r="E74" s="296" t="s">
        <v>532</v>
      </c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8"/>
      <c r="Z74" s="199" t="s">
        <v>31</v>
      </c>
      <c r="AA74" s="199"/>
      <c r="AB74" s="199"/>
      <c r="AC74" s="199"/>
      <c r="AD74" s="256"/>
      <c r="AE74" s="257"/>
      <c r="AF74" s="257"/>
      <c r="AG74" s="258"/>
      <c r="AH74" s="230"/>
      <c r="AI74" s="231"/>
      <c r="AJ74" s="231"/>
      <c r="AK74" s="232"/>
      <c r="AL74" s="247">
        <f t="shared" si="4"/>
        <v>0</v>
      </c>
      <c r="AM74" s="248"/>
      <c r="AN74" s="248"/>
      <c r="AO74" s="248"/>
      <c r="AP74" s="249"/>
      <c r="AQ74" s="230"/>
      <c r="AR74" s="231"/>
      <c r="AS74" s="231"/>
      <c r="AT74" s="232"/>
      <c r="AU74" s="247">
        <f t="shared" si="3"/>
        <v>0</v>
      </c>
      <c r="AV74" s="248"/>
      <c r="AW74" s="248"/>
      <c r="AX74" s="248"/>
      <c r="AY74" s="248"/>
      <c r="AZ74" s="25"/>
    </row>
    <row r="75" spans="1:52" ht="13.9" customHeight="1">
      <c r="A75" s="25"/>
      <c r="B75" s="233" t="s">
        <v>87</v>
      </c>
      <c r="C75" s="234"/>
      <c r="D75" s="235"/>
      <c r="E75" s="221" t="s">
        <v>533</v>
      </c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3"/>
      <c r="Z75" s="236" t="s">
        <v>88</v>
      </c>
      <c r="AA75" s="237" t="s">
        <v>88</v>
      </c>
      <c r="AB75" s="237" t="s">
        <v>88</v>
      </c>
      <c r="AC75" s="238" t="s">
        <v>88</v>
      </c>
      <c r="AD75" s="239">
        <v>688.58</v>
      </c>
      <c r="AE75" s="240"/>
      <c r="AF75" s="240"/>
      <c r="AG75" s="241"/>
      <c r="AH75" s="230"/>
      <c r="AI75" s="231"/>
      <c r="AJ75" s="231"/>
      <c r="AK75" s="232"/>
      <c r="AL75" s="247">
        <f t="shared" si="4"/>
        <v>0</v>
      </c>
      <c r="AM75" s="248"/>
      <c r="AN75" s="248"/>
      <c r="AO75" s="248"/>
      <c r="AP75" s="249"/>
      <c r="AQ75" s="230"/>
      <c r="AR75" s="231"/>
      <c r="AS75" s="231"/>
      <c r="AT75" s="232"/>
      <c r="AU75" s="247">
        <f t="shared" si="3"/>
        <v>0</v>
      </c>
      <c r="AV75" s="248"/>
      <c r="AW75" s="248"/>
      <c r="AX75" s="248"/>
      <c r="AY75" s="248"/>
      <c r="AZ75" s="25"/>
    </row>
    <row r="76" spans="1:52" ht="13.9" customHeight="1">
      <c r="A76" s="25"/>
      <c r="B76" s="233" t="s">
        <v>89</v>
      </c>
      <c r="C76" s="234"/>
      <c r="D76" s="235"/>
      <c r="E76" s="221" t="s">
        <v>534</v>
      </c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3"/>
      <c r="Z76" s="236" t="s">
        <v>88</v>
      </c>
      <c r="AA76" s="237" t="s">
        <v>88</v>
      </c>
      <c r="AB76" s="237" t="s">
        <v>88</v>
      </c>
      <c r="AC76" s="238" t="s">
        <v>88</v>
      </c>
      <c r="AD76" s="239">
        <v>1082.32</v>
      </c>
      <c r="AE76" s="240"/>
      <c r="AF76" s="240"/>
      <c r="AG76" s="241"/>
      <c r="AH76" s="230"/>
      <c r="AI76" s="231"/>
      <c r="AJ76" s="231"/>
      <c r="AK76" s="232"/>
      <c r="AL76" s="247">
        <f t="shared" si="4"/>
        <v>0</v>
      </c>
      <c r="AM76" s="248"/>
      <c r="AN76" s="248"/>
      <c r="AO76" s="248"/>
      <c r="AP76" s="249"/>
      <c r="AQ76" s="230"/>
      <c r="AR76" s="231"/>
      <c r="AS76" s="231"/>
      <c r="AT76" s="232"/>
      <c r="AU76" s="247">
        <f t="shared" si="3"/>
        <v>0</v>
      </c>
      <c r="AV76" s="248"/>
      <c r="AW76" s="248"/>
      <c r="AX76" s="248"/>
      <c r="AY76" s="248"/>
      <c r="AZ76" s="25"/>
    </row>
    <row r="77" spans="1:52" ht="13.9" customHeight="1">
      <c r="A77" s="25"/>
      <c r="B77" s="233" t="s">
        <v>90</v>
      </c>
      <c r="C77" s="234"/>
      <c r="D77" s="235"/>
      <c r="E77" s="221" t="s">
        <v>535</v>
      </c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3"/>
      <c r="Z77" s="236" t="s">
        <v>88</v>
      </c>
      <c r="AA77" s="237" t="s">
        <v>88</v>
      </c>
      <c r="AB77" s="237" t="s">
        <v>88</v>
      </c>
      <c r="AC77" s="238" t="s">
        <v>88</v>
      </c>
      <c r="AD77" s="239">
        <v>617.16999999999996</v>
      </c>
      <c r="AE77" s="240"/>
      <c r="AF77" s="240"/>
      <c r="AG77" s="241"/>
      <c r="AH77" s="230"/>
      <c r="AI77" s="231"/>
      <c r="AJ77" s="231"/>
      <c r="AK77" s="232"/>
      <c r="AL77" s="247">
        <f t="shared" si="4"/>
        <v>0</v>
      </c>
      <c r="AM77" s="248"/>
      <c r="AN77" s="248"/>
      <c r="AO77" s="248"/>
      <c r="AP77" s="249"/>
      <c r="AQ77" s="230"/>
      <c r="AR77" s="231"/>
      <c r="AS77" s="231"/>
      <c r="AT77" s="232"/>
      <c r="AU77" s="247">
        <f t="shared" si="3"/>
        <v>0</v>
      </c>
      <c r="AV77" s="248"/>
      <c r="AW77" s="248"/>
      <c r="AX77" s="248"/>
      <c r="AY77" s="248"/>
      <c r="AZ77" s="25"/>
    </row>
    <row r="78" spans="1:52" ht="13.9" customHeight="1">
      <c r="A78" s="25"/>
      <c r="B78" s="233" t="s">
        <v>91</v>
      </c>
      <c r="C78" s="234"/>
      <c r="D78" s="235"/>
      <c r="E78" s="221" t="s">
        <v>536</v>
      </c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3"/>
      <c r="Z78" s="236" t="s">
        <v>88</v>
      </c>
      <c r="AA78" s="237" t="s">
        <v>88</v>
      </c>
      <c r="AB78" s="237" t="s">
        <v>88</v>
      </c>
      <c r="AC78" s="238" t="s">
        <v>88</v>
      </c>
      <c r="AD78" s="239">
        <v>492.42</v>
      </c>
      <c r="AE78" s="240"/>
      <c r="AF78" s="240"/>
      <c r="AG78" s="241"/>
      <c r="AH78" s="230"/>
      <c r="AI78" s="231"/>
      <c r="AJ78" s="231"/>
      <c r="AK78" s="232"/>
      <c r="AL78" s="247">
        <f t="shared" si="4"/>
        <v>0</v>
      </c>
      <c r="AM78" s="248"/>
      <c r="AN78" s="248"/>
      <c r="AO78" s="248"/>
      <c r="AP78" s="249"/>
      <c r="AQ78" s="230"/>
      <c r="AR78" s="231"/>
      <c r="AS78" s="231"/>
      <c r="AT78" s="232"/>
      <c r="AU78" s="247">
        <f t="shared" si="3"/>
        <v>0</v>
      </c>
      <c r="AV78" s="248"/>
      <c r="AW78" s="248"/>
      <c r="AX78" s="248"/>
      <c r="AY78" s="248"/>
      <c r="AZ78" s="25"/>
    </row>
    <row r="79" spans="1:52" ht="13.9" customHeight="1">
      <c r="A79" s="25"/>
      <c r="B79" s="233" t="s">
        <v>92</v>
      </c>
      <c r="C79" s="234"/>
      <c r="D79" s="235"/>
      <c r="E79" s="221" t="s">
        <v>537</v>
      </c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3"/>
      <c r="Z79" s="236" t="s">
        <v>88</v>
      </c>
      <c r="AA79" s="237" t="s">
        <v>88</v>
      </c>
      <c r="AB79" s="237" t="s">
        <v>88</v>
      </c>
      <c r="AC79" s="238" t="s">
        <v>88</v>
      </c>
      <c r="AD79" s="239">
        <v>398.82</v>
      </c>
      <c r="AE79" s="240"/>
      <c r="AF79" s="240"/>
      <c r="AG79" s="241"/>
      <c r="AH79" s="230"/>
      <c r="AI79" s="231"/>
      <c r="AJ79" s="231"/>
      <c r="AK79" s="232"/>
      <c r="AL79" s="247">
        <f t="shared" si="4"/>
        <v>0</v>
      </c>
      <c r="AM79" s="248"/>
      <c r="AN79" s="248"/>
      <c r="AO79" s="248"/>
      <c r="AP79" s="249"/>
      <c r="AQ79" s="230"/>
      <c r="AR79" s="231"/>
      <c r="AS79" s="231"/>
      <c r="AT79" s="232"/>
      <c r="AU79" s="247">
        <f t="shared" si="3"/>
        <v>0</v>
      </c>
      <c r="AV79" s="248"/>
      <c r="AW79" s="248"/>
      <c r="AX79" s="248"/>
      <c r="AY79" s="248"/>
      <c r="AZ79" s="25"/>
    </row>
    <row r="80" spans="1:52" ht="13.9" customHeight="1">
      <c r="A80" s="25"/>
      <c r="B80" s="233" t="s">
        <v>93</v>
      </c>
      <c r="C80" s="234"/>
      <c r="D80" s="235"/>
      <c r="E80" s="221" t="s">
        <v>538</v>
      </c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3"/>
      <c r="Z80" s="236" t="s">
        <v>88</v>
      </c>
      <c r="AA80" s="237" t="s">
        <v>88</v>
      </c>
      <c r="AB80" s="237" t="s">
        <v>88</v>
      </c>
      <c r="AC80" s="238" t="s">
        <v>88</v>
      </c>
      <c r="AD80" s="239">
        <v>438.86</v>
      </c>
      <c r="AE80" s="240"/>
      <c r="AF80" s="240"/>
      <c r="AG80" s="241"/>
      <c r="AH80" s="230"/>
      <c r="AI80" s="231"/>
      <c r="AJ80" s="231"/>
      <c r="AK80" s="232"/>
      <c r="AL80" s="247">
        <f t="shared" si="4"/>
        <v>0</v>
      </c>
      <c r="AM80" s="248"/>
      <c r="AN80" s="248"/>
      <c r="AO80" s="248"/>
      <c r="AP80" s="249"/>
      <c r="AQ80" s="230"/>
      <c r="AR80" s="231"/>
      <c r="AS80" s="231"/>
      <c r="AT80" s="232"/>
      <c r="AU80" s="247">
        <f t="shared" si="3"/>
        <v>0</v>
      </c>
      <c r="AV80" s="248"/>
      <c r="AW80" s="248"/>
      <c r="AX80" s="248"/>
      <c r="AY80" s="248"/>
      <c r="AZ80" s="25"/>
    </row>
    <row r="81" spans="1:52" ht="13.9" customHeight="1">
      <c r="A81" s="25"/>
      <c r="B81" s="233" t="s">
        <v>94</v>
      </c>
      <c r="C81" s="234"/>
      <c r="D81" s="235"/>
      <c r="E81" s="221" t="s">
        <v>539</v>
      </c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3"/>
      <c r="Z81" s="236" t="s">
        <v>88</v>
      </c>
      <c r="AA81" s="237" t="s">
        <v>88</v>
      </c>
      <c r="AB81" s="237" t="s">
        <v>88</v>
      </c>
      <c r="AC81" s="238" t="s">
        <v>88</v>
      </c>
      <c r="AD81" s="239">
        <v>3054.08</v>
      </c>
      <c r="AE81" s="240"/>
      <c r="AF81" s="240"/>
      <c r="AG81" s="241"/>
      <c r="AH81" s="230"/>
      <c r="AI81" s="231"/>
      <c r="AJ81" s="231"/>
      <c r="AK81" s="232"/>
      <c r="AL81" s="247">
        <f t="shared" si="4"/>
        <v>0</v>
      </c>
      <c r="AM81" s="248"/>
      <c r="AN81" s="248"/>
      <c r="AO81" s="248"/>
      <c r="AP81" s="249"/>
      <c r="AQ81" s="230"/>
      <c r="AR81" s="231"/>
      <c r="AS81" s="231"/>
      <c r="AT81" s="232"/>
      <c r="AU81" s="247">
        <f t="shared" si="3"/>
        <v>0</v>
      </c>
      <c r="AV81" s="248"/>
      <c r="AW81" s="248"/>
      <c r="AX81" s="248"/>
      <c r="AY81" s="248"/>
      <c r="AZ81" s="25"/>
    </row>
    <row r="82" spans="1:52" ht="13.9" customHeight="1">
      <c r="A82" s="25"/>
      <c r="B82" s="233" t="s">
        <v>95</v>
      </c>
      <c r="C82" s="234"/>
      <c r="D82" s="235"/>
      <c r="E82" s="221" t="s">
        <v>540</v>
      </c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3"/>
      <c r="Z82" s="236" t="s">
        <v>88</v>
      </c>
      <c r="AA82" s="237" t="s">
        <v>88</v>
      </c>
      <c r="AB82" s="237" t="s">
        <v>88</v>
      </c>
      <c r="AC82" s="238" t="s">
        <v>88</v>
      </c>
      <c r="AD82" s="239">
        <v>965.12</v>
      </c>
      <c r="AE82" s="240"/>
      <c r="AF82" s="240"/>
      <c r="AG82" s="241"/>
      <c r="AH82" s="230"/>
      <c r="AI82" s="231"/>
      <c r="AJ82" s="231"/>
      <c r="AK82" s="232"/>
      <c r="AL82" s="247">
        <f t="shared" si="4"/>
        <v>0</v>
      </c>
      <c r="AM82" s="248"/>
      <c r="AN82" s="248"/>
      <c r="AO82" s="248"/>
      <c r="AP82" s="249"/>
      <c r="AQ82" s="230"/>
      <c r="AR82" s="231"/>
      <c r="AS82" s="231"/>
      <c r="AT82" s="232"/>
      <c r="AU82" s="247">
        <f t="shared" si="3"/>
        <v>0</v>
      </c>
      <c r="AV82" s="248"/>
      <c r="AW82" s="248"/>
      <c r="AX82" s="248"/>
      <c r="AY82" s="248"/>
      <c r="AZ82" s="25"/>
    </row>
    <row r="83" spans="1:52" ht="13.9" customHeight="1">
      <c r="A83" s="25"/>
      <c r="B83" s="233" t="s">
        <v>96</v>
      </c>
      <c r="C83" s="234"/>
      <c r="D83" s="235"/>
      <c r="E83" s="221" t="s">
        <v>541</v>
      </c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3"/>
      <c r="Z83" s="236" t="s">
        <v>88</v>
      </c>
      <c r="AA83" s="237" t="s">
        <v>88</v>
      </c>
      <c r="AB83" s="237" t="s">
        <v>88</v>
      </c>
      <c r="AC83" s="238" t="s">
        <v>88</v>
      </c>
      <c r="AD83" s="239">
        <v>275.05</v>
      </c>
      <c r="AE83" s="240"/>
      <c r="AF83" s="240"/>
      <c r="AG83" s="241"/>
      <c r="AH83" s="230"/>
      <c r="AI83" s="231"/>
      <c r="AJ83" s="231"/>
      <c r="AK83" s="232"/>
      <c r="AL83" s="247">
        <f t="shared" si="4"/>
        <v>0</v>
      </c>
      <c r="AM83" s="248"/>
      <c r="AN83" s="248"/>
      <c r="AO83" s="248"/>
      <c r="AP83" s="249"/>
      <c r="AQ83" s="230"/>
      <c r="AR83" s="231"/>
      <c r="AS83" s="231"/>
      <c r="AT83" s="232"/>
      <c r="AU83" s="247">
        <f t="shared" si="3"/>
        <v>0</v>
      </c>
      <c r="AV83" s="248"/>
      <c r="AW83" s="248"/>
      <c r="AX83" s="248"/>
      <c r="AY83" s="248"/>
      <c r="AZ83" s="25"/>
    </row>
    <row r="84" spans="1:52" ht="13.9" customHeight="1">
      <c r="A84" s="25"/>
      <c r="B84" s="233" t="s">
        <v>97</v>
      </c>
      <c r="C84" s="234"/>
      <c r="D84" s="235"/>
      <c r="E84" s="221" t="s">
        <v>542</v>
      </c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3"/>
      <c r="Z84" s="236" t="s">
        <v>88</v>
      </c>
      <c r="AA84" s="237" t="s">
        <v>88</v>
      </c>
      <c r="AB84" s="237" t="s">
        <v>88</v>
      </c>
      <c r="AC84" s="238" t="s">
        <v>88</v>
      </c>
      <c r="AD84" s="239">
        <v>251.38</v>
      </c>
      <c r="AE84" s="240"/>
      <c r="AF84" s="240"/>
      <c r="AG84" s="241"/>
      <c r="AH84" s="230"/>
      <c r="AI84" s="231"/>
      <c r="AJ84" s="231"/>
      <c r="AK84" s="232"/>
      <c r="AL84" s="247">
        <f t="shared" si="4"/>
        <v>0</v>
      </c>
      <c r="AM84" s="248"/>
      <c r="AN84" s="248"/>
      <c r="AO84" s="248"/>
      <c r="AP84" s="249"/>
      <c r="AQ84" s="230"/>
      <c r="AR84" s="231"/>
      <c r="AS84" s="231"/>
      <c r="AT84" s="232"/>
      <c r="AU84" s="247">
        <f t="shared" si="3"/>
        <v>0</v>
      </c>
      <c r="AV84" s="248"/>
      <c r="AW84" s="248"/>
      <c r="AX84" s="248"/>
      <c r="AY84" s="248"/>
      <c r="AZ84" s="25"/>
    </row>
    <row r="85" spans="1:52" ht="13.9" customHeight="1">
      <c r="A85" s="25"/>
      <c r="B85" s="233" t="s">
        <v>98</v>
      </c>
      <c r="C85" s="234"/>
      <c r="D85" s="235"/>
      <c r="E85" s="221" t="s">
        <v>543</v>
      </c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3"/>
      <c r="Z85" s="236" t="s">
        <v>88</v>
      </c>
      <c r="AA85" s="237" t="s">
        <v>88</v>
      </c>
      <c r="AB85" s="237" t="s">
        <v>88</v>
      </c>
      <c r="AC85" s="238" t="s">
        <v>88</v>
      </c>
      <c r="AD85" s="239">
        <v>365.98</v>
      </c>
      <c r="AE85" s="240"/>
      <c r="AF85" s="240"/>
      <c r="AG85" s="241"/>
      <c r="AH85" s="230"/>
      <c r="AI85" s="231"/>
      <c r="AJ85" s="231"/>
      <c r="AK85" s="232"/>
      <c r="AL85" s="247">
        <f t="shared" si="4"/>
        <v>0</v>
      </c>
      <c r="AM85" s="248"/>
      <c r="AN85" s="248"/>
      <c r="AO85" s="248"/>
      <c r="AP85" s="249"/>
      <c r="AQ85" s="230"/>
      <c r="AR85" s="231"/>
      <c r="AS85" s="231"/>
      <c r="AT85" s="232"/>
      <c r="AU85" s="247">
        <f t="shared" si="3"/>
        <v>0</v>
      </c>
      <c r="AV85" s="248"/>
      <c r="AW85" s="248"/>
      <c r="AX85" s="248"/>
      <c r="AY85" s="248"/>
      <c r="AZ85" s="25"/>
    </row>
    <row r="86" spans="1:52" ht="13.9" customHeight="1">
      <c r="A86" s="25"/>
      <c r="B86" s="233" t="s">
        <v>99</v>
      </c>
      <c r="C86" s="234"/>
      <c r="D86" s="235"/>
      <c r="E86" s="221" t="s">
        <v>544</v>
      </c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3"/>
      <c r="Z86" s="236" t="s">
        <v>88</v>
      </c>
      <c r="AA86" s="237" t="s">
        <v>88</v>
      </c>
      <c r="AB86" s="237" t="s">
        <v>88</v>
      </c>
      <c r="AC86" s="238" t="s">
        <v>88</v>
      </c>
      <c r="AD86" s="239">
        <v>117.67</v>
      </c>
      <c r="AE86" s="240"/>
      <c r="AF86" s="240"/>
      <c r="AG86" s="241"/>
      <c r="AH86" s="230"/>
      <c r="AI86" s="231"/>
      <c r="AJ86" s="231"/>
      <c r="AK86" s="232"/>
      <c r="AL86" s="247">
        <f t="shared" si="4"/>
        <v>0</v>
      </c>
      <c r="AM86" s="248"/>
      <c r="AN86" s="248"/>
      <c r="AO86" s="248"/>
      <c r="AP86" s="249"/>
      <c r="AQ86" s="230"/>
      <c r="AR86" s="231"/>
      <c r="AS86" s="231"/>
      <c r="AT86" s="232"/>
      <c r="AU86" s="247">
        <f t="shared" si="3"/>
        <v>0</v>
      </c>
      <c r="AV86" s="248"/>
      <c r="AW86" s="248"/>
      <c r="AX86" s="248"/>
      <c r="AY86" s="248"/>
      <c r="AZ86" s="25"/>
    </row>
    <row r="87" spans="1:52" ht="13.9" customHeight="1">
      <c r="A87" s="25"/>
      <c r="B87" s="233" t="s">
        <v>100</v>
      </c>
      <c r="C87" s="234"/>
      <c r="D87" s="235"/>
      <c r="E87" s="221" t="s">
        <v>545</v>
      </c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3"/>
      <c r="Z87" s="236" t="s">
        <v>88</v>
      </c>
      <c r="AA87" s="237" t="s">
        <v>88</v>
      </c>
      <c r="AB87" s="237" t="s">
        <v>88</v>
      </c>
      <c r="AC87" s="238" t="s">
        <v>88</v>
      </c>
      <c r="AD87" s="239">
        <v>455.82</v>
      </c>
      <c r="AE87" s="240"/>
      <c r="AF87" s="240"/>
      <c r="AG87" s="241"/>
      <c r="AH87" s="230"/>
      <c r="AI87" s="231"/>
      <c r="AJ87" s="231"/>
      <c r="AK87" s="232"/>
      <c r="AL87" s="247">
        <f t="shared" si="4"/>
        <v>0</v>
      </c>
      <c r="AM87" s="248"/>
      <c r="AN87" s="248"/>
      <c r="AO87" s="248"/>
      <c r="AP87" s="249"/>
      <c r="AQ87" s="230"/>
      <c r="AR87" s="231"/>
      <c r="AS87" s="231"/>
      <c r="AT87" s="232"/>
      <c r="AU87" s="247">
        <f t="shared" si="3"/>
        <v>0</v>
      </c>
      <c r="AV87" s="248"/>
      <c r="AW87" s="248"/>
      <c r="AX87" s="248"/>
      <c r="AY87" s="248"/>
      <c r="AZ87" s="25"/>
    </row>
    <row r="88" spans="1:52" ht="13.9" customHeight="1">
      <c r="A88" s="25"/>
      <c r="B88" s="233" t="s">
        <v>101</v>
      </c>
      <c r="C88" s="234"/>
      <c r="D88" s="235"/>
      <c r="E88" s="221" t="s">
        <v>546</v>
      </c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3"/>
      <c r="Z88" s="236" t="s">
        <v>88</v>
      </c>
      <c r="AA88" s="237" t="s">
        <v>88</v>
      </c>
      <c r="AB88" s="237" t="s">
        <v>88</v>
      </c>
      <c r="AC88" s="238" t="s">
        <v>88</v>
      </c>
      <c r="AD88" s="239">
        <v>2012.23</v>
      </c>
      <c r="AE88" s="240"/>
      <c r="AF88" s="240"/>
      <c r="AG88" s="241"/>
      <c r="AH88" s="230"/>
      <c r="AI88" s="231"/>
      <c r="AJ88" s="231"/>
      <c r="AK88" s="232"/>
      <c r="AL88" s="247">
        <f t="shared" si="4"/>
        <v>0</v>
      </c>
      <c r="AM88" s="248"/>
      <c r="AN88" s="248"/>
      <c r="AO88" s="248"/>
      <c r="AP88" s="249"/>
      <c r="AQ88" s="230"/>
      <c r="AR88" s="231"/>
      <c r="AS88" s="231"/>
      <c r="AT88" s="232"/>
      <c r="AU88" s="247">
        <f t="shared" si="3"/>
        <v>0</v>
      </c>
      <c r="AV88" s="248"/>
      <c r="AW88" s="248"/>
      <c r="AX88" s="248"/>
      <c r="AY88" s="248"/>
      <c r="AZ88" s="25"/>
    </row>
    <row r="89" spans="1:52" ht="13.9" customHeight="1">
      <c r="A89" s="25"/>
      <c r="B89" s="233" t="s">
        <v>102</v>
      </c>
      <c r="C89" s="234"/>
      <c r="D89" s="235"/>
      <c r="E89" s="221" t="s">
        <v>547</v>
      </c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3"/>
      <c r="Z89" s="236" t="s">
        <v>88</v>
      </c>
      <c r="AA89" s="237" t="s">
        <v>88</v>
      </c>
      <c r="AB89" s="237" t="s">
        <v>88</v>
      </c>
      <c r="AC89" s="238" t="s">
        <v>88</v>
      </c>
      <c r="AD89" s="239">
        <v>850.2</v>
      </c>
      <c r="AE89" s="240"/>
      <c r="AF89" s="240"/>
      <c r="AG89" s="241"/>
      <c r="AH89" s="230"/>
      <c r="AI89" s="231"/>
      <c r="AJ89" s="231"/>
      <c r="AK89" s="232"/>
      <c r="AL89" s="247">
        <f t="shared" si="4"/>
        <v>0</v>
      </c>
      <c r="AM89" s="248"/>
      <c r="AN89" s="248"/>
      <c r="AO89" s="248"/>
      <c r="AP89" s="249"/>
      <c r="AQ89" s="230"/>
      <c r="AR89" s="231"/>
      <c r="AS89" s="231"/>
      <c r="AT89" s="232"/>
      <c r="AU89" s="247">
        <f t="shared" si="3"/>
        <v>0</v>
      </c>
      <c r="AV89" s="248"/>
      <c r="AW89" s="248"/>
      <c r="AX89" s="248"/>
      <c r="AY89" s="248"/>
      <c r="AZ89" s="25"/>
    </row>
    <row r="90" spans="1:52" ht="13.9" customHeight="1">
      <c r="A90" s="25"/>
      <c r="B90" s="233" t="s">
        <v>103</v>
      </c>
      <c r="C90" s="234"/>
      <c r="D90" s="235"/>
      <c r="E90" s="221" t="s">
        <v>548</v>
      </c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3"/>
      <c r="Z90" s="236" t="s">
        <v>88</v>
      </c>
      <c r="AA90" s="237" t="s">
        <v>88</v>
      </c>
      <c r="AB90" s="237" t="s">
        <v>88</v>
      </c>
      <c r="AC90" s="238" t="s">
        <v>88</v>
      </c>
      <c r="AD90" s="239">
        <f>+(2109.36/100)</f>
        <v>21.093600000000002</v>
      </c>
      <c r="AE90" s="240"/>
      <c r="AF90" s="240"/>
      <c r="AG90" s="241"/>
      <c r="AH90" s="230"/>
      <c r="AI90" s="231"/>
      <c r="AJ90" s="231"/>
      <c r="AK90" s="232"/>
      <c r="AL90" s="247">
        <f t="shared" ref="AL90" si="5">AD90*AH90</f>
        <v>0</v>
      </c>
      <c r="AM90" s="248"/>
      <c r="AN90" s="248"/>
      <c r="AO90" s="248"/>
      <c r="AP90" s="249"/>
      <c r="AQ90" s="230"/>
      <c r="AR90" s="231"/>
      <c r="AS90" s="231"/>
      <c r="AT90" s="232"/>
      <c r="AU90" s="247">
        <f t="shared" ref="AU90" si="6">AD90*AQ90</f>
        <v>0</v>
      </c>
      <c r="AV90" s="248"/>
      <c r="AW90" s="248"/>
      <c r="AX90" s="248"/>
      <c r="AY90" s="248"/>
      <c r="AZ90" s="25"/>
    </row>
    <row r="91" spans="1:52" ht="13.9" customHeight="1">
      <c r="A91" s="25"/>
      <c r="B91" s="233" t="s">
        <v>104</v>
      </c>
      <c r="C91" s="234"/>
      <c r="D91" s="235"/>
      <c r="E91" s="221" t="s">
        <v>549</v>
      </c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3"/>
      <c r="Z91" s="236" t="s">
        <v>88</v>
      </c>
      <c r="AA91" s="237" t="s">
        <v>88</v>
      </c>
      <c r="AB91" s="237" t="s">
        <v>88</v>
      </c>
      <c r="AC91" s="238" t="s">
        <v>88</v>
      </c>
      <c r="AD91" s="239">
        <f>3118.75/100</f>
        <v>31.1875</v>
      </c>
      <c r="AE91" s="240"/>
      <c r="AF91" s="240"/>
      <c r="AG91" s="241"/>
      <c r="AH91" s="230"/>
      <c r="AI91" s="231"/>
      <c r="AJ91" s="231"/>
      <c r="AK91" s="232"/>
      <c r="AL91" s="247">
        <f t="shared" ref="AL91:AL105" si="7">AD91*AH91</f>
        <v>0</v>
      </c>
      <c r="AM91" s="248"/>
      <c r="AN91" s="248"/>
      <c r="AO91" s="248"/>
      <c r="AP91" s="249"/>
      <c r="AQ91" s="230"/>
      <c r="AR91" s="231"/>
      <c r="AS91" s="231"/>
      <c r="AT91" s="232"/>
      <c r="AU91" s="247">
        <f t="shared" ref="AU91:AU105" si="8">AD91*AQ91</f>
        <v>0</v>
      </c>
      <c r="AV91" s="248"/>
      <c r="AW91" s="248"/>
      <c r="AX91" s="248"/>
      <c r="AY91" s="248"/>
      <c r="AZ91" s="25"/>
    </row>
    <row r="92" spans="1:52" ht="13.9" customHeight="1">
      <c r="A92" s="25"/>
      <c r="B92" s="233" t="s">
        <v>105</v>
      </c>
      <c r="C92" s="234"/>
      <c r="D92" s="235"/>
      <c r="E92" s="221" t="s">
        <v>550</v>
      </c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3"/>
      <c r="Z92" s="236" t="s">
        <v>88</v>
      </c>
      <c r="AA92" s="237" t="s">
        <v>88</v>
      </c>
      <c r="AB92" s="237" t="s">
        <v>88</v>
      </c>
      <c r="AC92" s="238" t="s">
        <v>88</v>
      </c>
      <c r="AD92" s="239">
        <f>5528.5/100</f>
        <v>55.284999999999997</v>
      </c>
      <c r="AE92" s="240"/>
      <c r="AF92" s="240"/>
      <c r="AG92" s="241"/>
      <c r="AH92" s="230"/>
      <c r="AI92" s="231"/>
      <c r="AJ92" s="231"/>
      <c r="AK92" s="232"/>
      <c r="AL92" s="247">
        <f t="shared" si="7"/>
        <v>0</v>
      </c>
      <c r="AM92" s="248"/>
      <c r="AN92" s="248"/>
      <c r="AO92" s="248"/>
      <c r="AP92" s="249"/>
      <c r="AQ92" s="230"/>
      <c r="AR92" s="231"/>
      <c r="AS92" s="231"/>
      <c r="AT92" s="232"/>
      <c r="AU92" s="247">
        <f t="shared" si="8"/>
        <v>0</v>
      </c>
      <c r="AV92" s="248"/>
      <c r="AW92" s="248"/>
      <c r="AX92" s="248"/>
      <c r="AY92" s="248"/>
      <c r="AZ92" s="25"/>
    </row>
    <row r="93" spans="1:52" ht="13.9" customHeight="1">
      <c r="A93" s="25"/>
      <c r="B93" s="233" t="s">
        <v>106</v>
      </c>
      <c r="C93" s="234"/>
      <c r="D93" s="235"/>
      <c r="E93" s="221" t="s">
        <v>551</v>
      </c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3"/>
      <c r="Z93" s="236" t="s">
        <v>88</v>
      </c>
      <c r="AA93" s="237" t="s">
        <v>88</v>
      </c>
      <c r="AB93" s="237" t="s">
        <v>88</v>
      </c>
      <c r="AC93" s="238" t="s">
        <v>88</v>
      </c>
      <c r="AD93" s="239">
        <f>3219.12/100</f>
        <v>32.191200000000002</v>
      </c>
      <c r="AE93" s="240"/>
      <c r="AF93" s="240"/>
      <c r="AG93" s="241"/>
      <c r="AH93" s="230"/>
      <c r="AI93" s="231"/>
      <c r="AJ93" s="231"/>
      <c r="AK93" s="232"/>
      <c r="AL93" s="247">
        <f t="shared" si="7"/>
        <v>0</v>
      </c>
      <c r="AM93" s="248"/>
      <c r="AN93" s="248"/>
      <c r="AO93" s="248"/>
      <c r="AP93" s="249"/>
      <c r="AQ93" s="230"/>
      <c r="AR93" s="231"/>
      <c r="AS93" s="231"/>
      <c r="AT93" s="232"/>
      <c r="AU93" s="247">
        <f t="shared" si="8"/>
        <v>0</v>
      </c>
      <c r="AV93" s="248"/>
      <c r="AW93" s="248"/>
      <c r="AX93" s="248"/>
      <c r="AY93" s="248"/>
      <c r="AZ93" s="25"/>
    </row>
    <row r="94" spans="1:52" ht="13.9" customHeight="1">
      <c r="A94" s="25"/>
      <c r="B94" s="233" t="s">
        <v>569</v>
      </c>
      <c r="C94" s="234"/>
      <c r="D94" s="235"/>
      <c r="E94" s="221" t="s">
        <v>552</v>
      </c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3"/>
      <c r="Z94" s="236" t="s">
        <v>88</v>
      </c>
      <c r="AA94" s="237" t="s">
        <v>88</v>
      </c>
      <c r="AB94" s="237" t="s">
        <v>88</v>
      </c>
      <c r="AC94" s="238" t="s">
        <v>88</v>
      </c>
      <c r="AD94" s="239">
        <f>2950.86/100</f>
        <v>29.508600000000001</v>
      </c>
      <c r="AE94" s="240"/>
      <c r="AF94" s="240"/>
      <c r="AG94" s="241"/>
      <c r="AH94" s="230"/>
      <c r="AI94" s="231"/>
      <c r="AJ94" s="231"/>
      <c r="AK94" s="232"/>
      <c r="AL94" s="247">
        <f t="shared" si="7"/>
        <v>0</v>
      </c>
      <c r="AM94" s="248"/>
      <c r="AN94" s="248"/>
      <c r="AO94" s="248"/>
      <c r="AP94" s="249"/>
      <c r="AQ94" s="230"/>
      <c r="AR94" s="231"/>
      <c r="AS94" s="231"/>
      <c r="AT94" s="232"/>
      <c r="AU94" s="247">
        <f t="shared" si="8"/>
        <v>0</v>
      </c>
      <c r="AV94" s="248"/>
      <c r="AW94" s="248"/>
      <c r="AX94" s="248"/>
      <c r="AY94" s="248"/>
      <c r="AZ94" s="25"/>
    </row>
    <row r="95" spans="1:52" ht="13.9" customHeight="1">
      <c r="A95" s="25"/>
      <c r="B95" s="233" t="s">
        <v>107</v>
      </c>
      <c r="C95" s="234"/>
      <c r="D95" s="235"/>
      <c r="E95" s="221" t="s">
        <v>553</v>
      </c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3"/>
      <c r="Z95" s="236" t="s">
        <v>88</v>
      </c>
      <c r="AA95" s="237" t="s">
        <v>88</v>
      </c>
      <c r="AB95" s="237" t="s">
        <v>88</v>
      </c>
      <c r="AC95" s="238" t="s">
        <v>88</v>
      </c>
      <c r="AD95" s="239">
        <f>53550/100</f>
        <v>535.5</v>
      </c>
      <c r="AE95" s="240"/>
      <c r="AF95" s="240"/>
      <c r="AG95" s="241"/>
      <c r="AH95" s="230"/>
      <c r="AI95" s="231"/>
      <c r="AJ95" s="231"/>
      <c r="AK95" s="232"/>
      <c r="AL95" s="247">
        <f t="shared" si="7"/>
        <v>0</v>
      </c>
      <c r="AM95" s="248"/>
      <c r="AN95" s="248"/>
      <c r="AO95" s="248"/>
      <c r="AP95" s="249"/>
      <c r="AQ95" s="230"/>
      <c r="AR95" s="231"/>
      <c r="AS95" s="231"/>
      <c r="AT95" s="232"/>
      <c r="AU95" s="247">
        <f t="shared" si="8"/>
        <v>0</v>
      </c>
      <c r="AV95" s="248"/>
      <c r="AW95" s="248"/>
      <c r="AX95" s="248"/>
      <c r="AY95" s="248"/>
      <c r="AZ95" s="25"/>
    </row>
    <row r="96" spans="1:52" ht="13.9" customHeight="1">
      <c r="A96" s="25"/>
      <c r="B96" s="233" t="s">
        <v>108</v>
      </c>
      <c r="C96" s="234"/>
      <c r="D96" s="235"/>
      <c r="E96" s="221" t="s">
        <v>554</v>
      </c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3"/>
      <c r="Z96" s="236" t="s">
        <v>88</v>
      </c>
      <c r="AA96" s="237" t="s">
        <v>88</v>
      </c>
      <c r="AB96" s="237" t="s">
        <v>88</v>
      </c>
      <c r="AC96" s="238" t="s">
        <v>88</v>
      </c>
      <c r="AD96" s="239">
        <f>1132.2/100</f>
        <v>11.322000000000001</v>
      </c>
      <c r="AE96" s="240"/>
      <c r="AF96" s="240"/>
      <c r="AG96" s="241"/>
      <c r="AH96" s="230"/>
      <c r="AI96" s="231"/>
      <c r="AJ96" s="231"/>
      <c r="AK96" s="232"/>
      <c r="AL96" s="247">
        <f t="shared" si="7"/>
        <v>0</v>
      </c>
      <c r="AM96" s="248"/>
      <c r="AN96" s="248"/>
      <c r="AO96" s="248"/>
      <c r="AP96" s="249"/>
      <c r="AQ96" s="230"/>
      <c r="AR96" s="231"/>
      <c r="AS96" s="231"/>
      <c r="AT96" s="232"/>
      <c r="AU96" s="247">
        <f t="shared" si="8"/>
        <v>0</v>
      </c>
      <c r="AV96" s="248"/>
      <c r="AW96" s="248"/>
      <c r="AX96" s="248"/>
      <c r="AY96" s="248"/>
      <c r="AZ96" s="25"/>
    </row>
    <row r="97" spans="1:64" ht="13.9" customHeight="1">
      <c r="A97" s="25"/>
      <c r="B97" s="233" t="s">
        <v>109</v>
      </c>
      <c r="C97" s="234"/>
      <c r="D97" s="235"/>
      <c r="E97" s="221" t="s">
        <v>555</v>
      </c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3"/>
      <c r="Z97" s="253" t="s">
        <v>88</v>
      </c>
      <c r="AA97" s="254" t="s">
        <v>88</v>
      </c>
      <c r="AB97" s="254" t="s">
        <v>88</v>
      </c>
      <c r="AC97" s="255" t="s">
        <v>88</v>
      </c>
      <c r="AD97" s="239">
        <v>61.81</v>
      </c>
      <c r="AE97" s="240"/>
      <c r="AF97" s="240"/>
      <c r="AG97" s="241"/>
      <c r="AH97" s="230"/>
      <c r="AI97" s="231"/>
      <c r="AJ97" s="231"/>
      <c r="AK97" s="232"/>
      <c r="AL97" s="247">
        <f t="shared" si="7"/>
        <v>0</v>
      </c>
      <c r="AM97" s="248"/>
      <c r="AN97" s="248"/>
      <c r="AO97" s="248"/>
      <c r="AP97" s="249"/>
      <c r="AQ97" s="230"/>
      <c r="AR97" s="231"/>
      <c r="AS97" s="231"/>
      <c r="AT97" s="232"/>
      <c r="AU97" s="247">
        <f t="shared" si="8"/>
        <v>0</v>
      </c>
      <c r="AV97" s="248"/>
      <c r="AW97" s="248"/>
      <c r="AX97" s="248"/>
      <c r="AY97" s="248"/>
      <c r="AZ97" s="25"/>
    </row>
    <row r="98" spans="1:64" ht="13.9" customHeight="1">
      <c r="A98" s="25"/>
      <c r="B98" s="233" t="s">
        <v>110</v>
      </c>
      <c r="C98" s="234"/>
      <c r="D98" s="235"/>
      <c r="E98" s="221" t="s">
        <v>556</v>
      </c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3"/>
      <c r="Z98" s="236" t="s">
        <v>111</v>
      </c>
      <c r="AA98" s="237" t="s">
        <v>111</v>
      </c>
      <c r="AB98" s="237" t="s">
        <v>111</v>
      </c>
      <c r="AC98" s="238" t="s">
        <v>111</v>
      </c>
      <c r="AD98" s="239">
        <v>183.14</v>
      </c>
      <c r="AE98" s="240"/>
      <c r="AF98" s="240"/>
      <c r="AG98" s="241"/>
      <c r="AH98" s="230"/>
      <c r="AI98" s="231"/>
      <c r="AJ98" s="231"/>
      <c r="AK98" s="232"/>
      <c r="AL98" s="247">
        <f t="shared" si="7"/>
        <v>0</v>
      </c>
      <c r="AM98" s="248"/>
      <c r="AN98" s="248"/>
      <c r="AO98" s="248"/>
      <c r="AP98" s="249"/>
      <c r="AQ98" s="230"/>
      <c r="AR98" s="231"/>
      <c r="AS98" s="231"/>
      <c r="AT98" s="232"/>
      <c r="AU98" s="247">
        <f t="shared" si="8"/>
        <v>0</v>
      </c>
      <c r="AV98" s="248"/>
      <c r="AW98" s="248"/>
      <c r="AX98" s="248"/>
      <c r="AY98" s="248"/>
      <c r="AZ98" s="25"/>
    </row>
    <row r="99" spans="1:64" ht="13.9" customHeight="1">
      <c r="A99" s="25"/>
      <c r="B99" s="233" t="s">
        <v>570</v>
      </c>
      <c r="C99" s="234"/>
      <c r="D99" s="235"/>
      <c r="E99" s="221" t="s">
        <v>557</v>
      </c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3"/>
      <c r="Z99" s="253" t="s">
        <v>88</v>
      </c>
      <c r="AA99" s="254" t="s">
        <v>88</v>
      </c>
      <c r="AB99" s="254" t="s">
        <v>88</v>
      </c>
      <c r="AC99" s="255" t="s">
        <v>88</v>
      </c>
      <c r="AD99" s="239">
        <v>2038.37</v>
      </c>
      <c r="AE99" s="240"/>
      <c r="AF99" s="240"/>
      <c r="AG99" s="241"/>
      <c r="AH99" s="230"/>
      <c r="AI99" s="231"/>
      <c r="AJ99" s="231"/>
      <c r="AK99" s="232"/>
      <c r="AL99" s="247">
        <f t="shared" si="7"/>
        <v>0</v>
      </c>
      <c r="AM99" s="248"/>
      <c r="AN99" s="248"/>
      <c r="AO99" s="248"/>
      <c r="AP99" s="249"/>
      <c r="AQ99" s="230"/>
      <c r="AR99" s="231"/>
      <c r="AS99" s="231"/>
      <c r="AT99" s="232"/>
      <c r="AU99" s="247">
        <f t="shared" si="8"/>
        <v>0</v>
      </c>
      <c r="AV99" s="248"/>
      <c r="AW99" s="248"/>
      <c r="AX99" s="248"/>
      <c r="AY99" s="248"/>
      <c r="AZ99" s="25"/>
    </row>
    <row r="100" spans="1:64" ht="13.9" customHeight="1">
      <c r="A100" s="25"/>
      <c r="B100" s="233" t="s">
        <v>571</v>
      </c>
      <c r="C100" s="234"/>
      <c r="D100" s="235"/>
      <c r="E100" s="221" t="s">
        <v>558</v>
      </c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3"/>
      <c r="Z100" s="253" t="s">
        <v>88</v>
      </c>
      <c r="AA100" s="254" t="s">
        <v>88</v>
      </c>
      <c r="AB100" s="254" t="s">
        <v>88</v>
      </c>
      <c r="AC100" s="255" t="s">
        <v>88</v>
      </c>
      <c r="AD100" s="239">
        <v>3054.08</v>
      </c>
      <c r="AE100" s="240"/>
      <c r="AF100" s="240"/>
      <c r="AG100" s="241"/>
      <c r="AH100" s="230"/>
      <c r="AI100" s="231"/>
      <c r="AJ100" s="231"/>
      <c r="AK100" s="232"/>
      <c r="AL100" s="247">
        <f t="shared" si="7"/>
        <v>0</v>
      </c>
      <c r="AM100" s="248"/>
      <c r="AN100" s="248"/>
      <c r="AO100" s="248"/>
      <c r="AP100" s="249"/>
      <c r="AQ100" s="230"/>
      <c r="AR100" s="231"/>
      <c r="AS100" s="231"/>
      <c r="AT100" s="232"/>
      <c r="AU100" s="247">
        <f t="shared" si="8"/>
        <v>0</v>
      </c>
      <c r="AV100" s="248"/>
      <c r="AW100" s="248"/>
      <c r="AX100" s="248"/>
      <c r="AY100" s="248"/>
      <c r="AZ100" s="25"/>
    </row>
    <row r="101" spans="1:64" ht="13.9" customHeight="1">
      <c r="A101" s="25"/>
      <c r="B101" s="284" t="s">
        <v>112</v>
      </c>
      <c r="C101" s="285"/>
      <c r="D101" s="286"/>
      <c r="E101" s="293" t="s">
        <v>559</v>
      </c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5"/>
      <c r="Z101" s="253" t="s">
        <v>31</v>
      </c>
      <c r="AA101" s="254" t="s">
        <v>88</v>
      </c>
      <c r="AB101" s="254" t="s">
        <v>88</v>
      </c>
      <c r="AC101" s="255" t="s">
        <v>88</v>
      </c>
      <c r="AD101" s="239">
        <v>45000</v>
      </c>
      <c r="AE101" s="240"/>
      <c r="AF101" s="240"/>
      <c r="AG101" s="241"/>
      <c r="AH101" s="230"/>
      <c r="AI101" s="231"/>
      <c r="AJ101" s="231"/>
      <c r="AK101" s="232"/>
      <c r="AL101" s="247">
        <f t="shared" si="7"/>
        <v>0</v>
      </c>
      <c r="AM101" s="248"/>
      <c r="AN101" s="248"/>
      <c r="AO101" s="248"/>
      <c r="AP101" s="249"/>
      <c r="AQ101" s="230"/>
      <c r="AR101" s="231"/>
      <c r="AS101" s="231"/>
      <c r="AT101" s="232"/>
      <c r="AU101" s="247">
        <f t="shared" si="8"/>
        <v>0</v>
      </c>
      <c r="AV101" s="248"/>
      <c r="AW101" s="248"/>
      <c r="AX101" s="248"/>
      <c r="AY101" s="248"/>
      <c r="AZ101" s="25"/>
    </row>
    <row r="102" spans="1:64" ht="13.9" customHeight="1">
      <c r="A102" s="25"/>
      <c r="B102" s="290"/>
      <c r="C102" s="291"/>
      <c r="D102" s="292"/>
      <c r="E102" s="305" t="s">
        <v>532</v>
      </c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7"/>
      <c r="Z102" s="311" t="s">
        <v>88</v>
      </c>
      <c r="AA102" s="311"/>
      <c r="AB102" s="311"/>
      <c r="AC102" s="311"/>
      <c r="AD102" s="256"/>
      <c r="AE102" s="257"/>
      <c r="AF102" s="257"/>
      <c r="AG102" s="258"/>
      <c r="AH102" s="230"/>
      <c r="AI102" s="231"/>
      <c r="AJ102" s="231"/>
      <c r="AK102" s="232"/>
      <c r="AL102" s="247">
        <f t="shared" si="7"/>
        <v>0</v>
      </c>
      <c r="AM102" s="248"/>
      <c r="AN102" s="248"/>
      <c r="AO102" s="248"/>
      <c r="AP102" s="249"/>
      <c r="AQ102" s="230"/>
      <c r="AR102" s="231"/>
      <c r="AS102" s="231"/>
      <c r="AT102" s="232"/>
      <c r="AU102" s="247">
        <f t="shared" si="8"/>
        <v>0</v>
      </c>
      <c r="AV102" s="248"/>
      <c r="AW102" s="248"/>
      <c r="AX102" s="248"/>
      <c r="AY102" s="248"/>
      <c r="AZ102" s="25"/>
    </row>
    <row r="103" spans="1:64" ht="13.9" customHeight="1">
      <c r="A103" s="25"/>
      <c r="B103" s="287"/>
      <c r="C103" s="288"/>
      <c r="D103" s="289"/>
      <c r="E103" s="305" t="s">
        <v>532</v>
      </c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7"/>
      <c r="Z103" s="311" t="s">
        <v>88</v>
      </c>
      <c r="AA103" s="311"/>
      <c r="AB103" s="311"/>
      <c r="AC103" s="311"/>
      <c r="AD103" s="256"/>
      <c r="AE103" s="257"/>
      <c r="AF103" s="257"/>
      <c r="AG103" s="258"/>
      <c r="AH103" s="230"/>
      <c r="AI103" s="231"/>
      <c r="AJ103" s="231"/>
      <c r="AK103" s="232"/>
      <c r="AL103" s="247">
        <f t="shared" si="7"/>
        <v>0</v>
      </c>
      <c r="AM103" s="248"/>
      <c r="AN103" s="248"/>
      <c r="AO103" s="248"/>
      <c r="AP103" s="249"/>
      <c r="AQ103" s="230"/>
      <c r="AR103" s="231"/>
      <c r="AS103" s="231"/>
      <c r="AT103" s="232"/>
      <c r="AU103" s="247">
        <f t="shared" si="8"/>
        <v>0</v>
      </c>
      <c r="AV103" s="248"/>
      <c r="AW103" s="248"/>
      <c r="AX103" s="248"/>
      <c r="AY103" s="248"/>
      <c r="AZ103" s="25"/>
    </row>
    <row r="104" spans="1:64" ht="13.9" customHeight="1">
      <c r="A104" s="25"/>
      <c r="B104" s="290" t="s">
        <v>572</v>
      </c>
      <c r="C104" s="291"/>
      <c r="D104" s="292"/>
      <c r="E104" s="302" t="s">
        <v>560</v>
      </c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4"/>
      <c r="Z104" s="312" t="s">
        <v>31</v>
      </c>
      <c r="AA104" s="312"/>
      <c r="AB104" s="312"/>
      <c r="AC104" s="312"/>
      <c r="AD104" s="239">
        <v>0</v>
      </c>
      <c r="AE104" s="240"/>
      <c r="AF104" s="240"/>
      <c r="AG104" s="241"/>
      <c r="AH104" s="230"/>
      <c r="AI104" s="231"/>
      <c r="AJ104" s="231"/>
      <c r="AK104" s="232"/>
      <c r="AL104" s="247">
        <f t="shared" si="7"/>
        <v>0</v>
      </c>
      <c r="AM104" s="248"/>
      <c r="AN104" s="248"/>
      <c r="AO104" s="248"/>
      <c r="AP104" s="249"/>
      <c r="AQ104" s="230"/>
      <c r="AR104" s="231"/>
      <c r="AS104" s="231"/>
      <c r="AT104" s="232"/>
      <c r="AU104" s="247">
        <f t="shared" si="8"/>
        <v>0</v>
      </c>
      <c r="AV104" s="248"/>
      <c r="AW104" s="248"/>
      <c r="AX104" s="248"/>
      <c r="AY104" s="248"/>
      <c r="AZ104" s="25"/>
    </row>
    <row r="105" spans="1:64" ht="13.9" customHeight="1">
      <c r="A105" s="25"/>
      <c r="B105" s="308" t="s">
        <v>573</v>
      </c>
      <c r="C105" s="309"/>
      <c r="D105" s="310"/>
      <c r="E105" s="302" t="s">
        <v>561</v>
      </c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4"/>
      <c r="Z105" s="312" t="s">
        <v>31</v>
      </c>
      <c r="AA105" s="312"/>
      <c r="AB105" s="312"/>
      <c r="AC105" s="312"/>
      <c r="AD105" s="239">
        <v>0</v>
      </c>
      <c r="AE105" s="240"/>
      <c r="AF105" s="240"/>
      <c r="AG105" s="241"/>
      <c r="AH105" s="230"/>
      <c r="AI105" s="231"/>
      <c r="AJ105" s="231"/>
      <c r="AK105" s="232"/>
      <c r="AL105" s="247">
        <f t="shared" si="7"/>
        <v>0</v>
      </c>
      <c r="AM105" s="248"/>
      <c r="AN105" s="248"/>
      <c r="AO105" s="248"/>
      <c r="AP105" s="249"/>
      <c r="AQ105" s="230"/>
      <c r="AR105" s="231"/>
      <c r="AS105" s="231"/>
      <c r="AT105" s="232"/>
      <c r="AU105" s="247">
        <f t="shared" si="8"/>
        <v>0</v>
      </c>
      <c r="AV105" s="248"/>
      <c r="AW105" s="248"/>
      <c r="AX105" s="248"/>
      <c r="AY105" s="248"/>
      <c r="AZ105" s="25"/>
    </row>
    <row r="106" spans="1:64" ht="13.9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9" t="s">
        <v>113</v>
      </c>
      <c r="AA106" s="260"/>
      <c r="AB106" s="260"/>
      <c r="AC106" s="260"/>
      <c r="AD106" s="260"/>
      <c r="AE106" s="260"/>
      <c r="AF106" s="260"/>
      <c r="AG106" s="261"/>
      <c r="AH106" s="262">
        <f>SUM(AH9:AH59)+AH60/100+SUM(AH61:AH63)</f>
        <v>0</v>
      </c>
      <c r="AI106" s="262"/>
      <c r="AJ106" s="262"/>
      <c r="AK106" s="262"/>
      <c r="AL106" s="74"/>
      <c r="AM106" s="74"/>
      <c r="AN106" s="74"/>
      <c r="AO106" s="74"/>
      <c r="AP106" s="74"/>
      <c r="AQ106" s="262">
        <f>SUM(AQ9:AQ59)+AQ60/100+SUM(AQ61:AQ63)</f>
        <v>0</v>
      </c>
      <c r="AR106" s="262"/>
      <c r="AS106" s="262"/>
      <c r="AT106" s="262"/>
      <c r="AU106" s="74"/>
      <c r="AV106" s="74"/>
      <c r="AW106" s="74"/>
      <c r="AX106" s="74"/>
      <c r="AY106" s="74"/>
      <c r="AZ106" s="25"/>
    </row>
    <row r="107" spans="1:64" ht="13.9" customHeight="1">
      <c r="A107" s="25"/>
      <c r="B107" s="25"/>
      <c r="C107" s="25"/>
      <c r="D107" s="25" t="s">
        <v>190</v>
      </c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</row>
    <row r="108" spans="1:64" ht="13.9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80" t="s">
        <v>193</v>
      </c>
      <c r="AA108" s="280"/>
      <c r="AB108" s="280"/>
      <c r="AC108" s="280"/>
      <c r="AD108" s="280"/>
      <c r="AE108" s="280"/>
      <c r="AF108" s="280"/>
      <c r="AG108" s="280"/>
      <c r="AH108" s="278">
        <f>AH106+AH90+AH100</f>
        <v>0</v>
      </c>
      <c r="AI108" s="279"/>
      <c r="AJ108" s="279"/>
      <c r="AK108" s="279"/>
      <c r="AL108" s="25"/>
      <c r="AM108" s="25"/>
      <c r="AN108" s="25"/>
      <c r="AO108" s="25"/>
      <c r="AP108" s="25"/>
      <c r="AQ108" s="278">
        <f>AQ90+AQ100+AQ106</f>
        <v>0</v>
      </c>
      <c r="AR108" s="279"/>
      <c r="AS108" s="279"/>
      <c r="AT108" s="279"/>
      <c r="AU108" s="25"/>
      <c r="AV108" s="25"/>
      <c r="AW108" s="25"/>
      <c r="AX108" s="25"/>
      <c r="AY108" s="25"/>
      <c r="AZ108" s="25"/>
    </row>
    <row r="109" spans="1:64" ht="13.9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</row>
    <row r="110" spans="1:64" ht="13.9" customHeight="1">
      <c r="A110" s="25"/>
      <c r="B110" s="267" t="s">
        <v>114</v>
      </c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268"/>
      <c r="R110" s="268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73"/>
      <c r="AH110" s="272" t="s">
        <v>194</v>
      </c>
      <c r="AI110" s="272"/>
      <c r="AJ110" s="272"/>
      <c r="AK110" s="272"/>
      <c r="AL110" s="263">
        <f>SUM(AL9:AL89)</f>
        <v>0</v>
      </c>
      <c r="AM110" s="264"/>
      <c r="AN110" s="264"/>
      <c r="AO110" s="264"/>
      <c r="AP110" s="264"/>
      <c r="AQ110" s="267" t="s">
        <v>195</v>
      </c>
      <c r="AR110" s="268"/>
      <c r="AS110" s="268"/>
      <c r="AT110" s="268"/>
      <c r="AU110" s="271">
        <f>SUM(AU9:AU89)</f>
        <v>0</v>
      </c>
      <c r="AV110" s="271"/>
      <c r="AW110" s="271"/>
      <c r="AX110" s="271"/>
      <c r="AY110" s="271"/>
      <c r="AZ110" s="25"/>
    </row>
    <row r="111" spans="1:64" ht="13.9" customHeight="1">
      <c r="A111" s="25"/>
      <c r="B111" s="269"/>
      <c r="C111" s="270"/>
      <c r="D111" s="270"/>
      <c r="E111" s="270"/>
      <c r="F111" s="270"/>
      <c r="G111" s="270"/>
      <c r="H111" s="270"/>
      <c r="I111" s="270"/>
      <c r="J111" s="270"/>
      <c r="K111" s="270"/>
      <c r="L111" s="270"/>
      <c r="M111" s="270"/>
      <c r="N111" s="270"/>
      <c r="O111" s="270"/>
      <c r="P111" s="270"/>
      <c r="Q111" s="270"/>
      <c r="R111" s="270"/>
      <c r="S111" s="270"/>
      <c r="T111" s="270"/>
      <c r="U111" s="270"/>
      <c r="V111" s="270"/>
      <c r="W111" s="270"/>
      <c r="X111" s="270"/>
      <c r="Y111" s="270"/>
      <c r="Z111" s="270"/>
      <c r="AA111" s="270"/>
      <c r="AB111" s="270"/>
      <c r="AC111" s="270"/>
      <c r="AD111" s="270"/>
      <c r="AE111" s="270"/>
      <c r="AF111" s="270"/>
      <c r="AG111" s="274"/>
      <c r="AH111" s="272"/>
      <c r="AI111" s="272"/>
      <c r="AJ111" s="272"/>
      <c r="AK111" s="272"/>
      <c r="AL111" s="265"/>
      <c r="AM111" s="266"/>
      <c r="AN111" s="266"/>
      <c r="AO111" s="266"/>
      <c r="AP111" s="266"/>
      <c r="AQ111" s="269"/>
      <c r="AR111" s="270"/>
      <c r="AS111" s="270"/>
      <c r="AT111" s="270"/>
      <c r="AU111" s="271"/>
      <c r="AV111" s="271"/>
      <c r="AW111" s="271"/>
      <c r="AX111" s="271"/>
      <c r="AY111" s="271"/>
      <c r="AZ111" s="25"/>
    </row>
    <row r="112" spans="1:64" ht="13.9" customHeight="1">
      <c r="A112" s="4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25"/>
      <c r="BG112" s="281"/>
      <c r="BH112" s="281"/>
      <c r="BI112" s="281"/>
      <c r="BJ112" s="281"/>
      <c r="BK112" s="281"/>
      <c r="BL112" s="281"/>
    </row>
    <row r="113" spans="1:52" ht="13.9" customHeight="1">
      <c r="A113" s="25"/>
      <c r="B113" s="33" t="s">
        <v>779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</row>
    <row r="114" spans="1:52" ht="13.9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</row>
    <row r="115" spans="1:52" ht="13.9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</row>
    <row r="116" spans="1:52" ht="13.9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</row>
    <row r="138" spans="2:51" ht="13.9" customHeight="1">
      <c r="B138" s="283"/>
      <c r="C138" s="283"/>
      <c r="D138" s="283"/>
      <c r="E138" s="275"/>
      <c r="F138" s="275"/>
      <c r="G138" s="275"/>
      <c r="H138" s="275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75"/>
      <c r="W138" s="275"/>
      <c r="X138" s="275"/>
      <c r="Y138" s="275"/>
      <c r="Z138" s="275"/>
      <c r="AA138" s="275"/>
      <c r="AB138" s="275"/>
      <c r="AC138" s="275"/>
      <c r="AD138" s="276"/>
      <c r="AE138" s="276"/>
      <c r="AF138" s="276"/>
      <c r="AG138" s="276"/>
      <c r="AH138" s="277"/>
      <c r="AI138" s="277"/>
      <c r="AJ138" s="277"/>
      <c r="AK138" s="277"/>
      <c r="AL138" s="282"/>
      <c r="AM138" s="282"/>
      <c r="AN138" s="282"/>
      <c r="AO138" s="282"/>
      <c r="AP138" s="282"/>
      <c r="AQ138" s="275"/>
      <c r="AR138" s="275"/>
      <c r="AS138" s="275"/>
      <c r="AT138" s="275"/>
      <c r="AU138" s="282"/>
      <c r="AV138" s="282"/>
      <c r="AW138" s="282"/>
      <c r="AX138" s="282"/>
      <c r="AY138" s="282"/>
    </row>
    <row r="139" spans="2:51" ht="13.9" customHeight="1">
      <c r="B139" s="283"/>
      <c r="C139" s="283"/>
      <c r="D139" s="283"/>
      <c r="E139" s="275"/>
      <c r="F139" s="275"/>
      <c r="G139" s="275"/>
      <c r="H139" s="275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75"/>
      <c r="W139" s="275"/>
      <c r="X139" s="275"/>
      <c r="Y139" s="275"/>
      <c r="Z139" s="275"/>
      <c r="AA139" s="275"/>
      <c r="AB139" s="275"/>
      <c r="AC139" s="275"/>
      <c r="AD139" s="276"/>
      <c r="AE139" s="276"/>
      <c r="AF139" s="276"/>
      <c r="AG139" s="276"/>
      <c r="AH139" s="277"/>
      <c r="AI139" s="277"/>
      <c r="AJ139" s="277"/>
      <c r="AK139" s="277"/>
      <c r="AL139" s="282"/>
      <c r="AM139" s="282"/>
      <c r="AN139" s="282"/>
      <c r="AO139" s="282"/>
      <c r="AP139" s="282"/>
      <c r="AQ139" s="275"/>
      <c r="AR139" s="275"/>
      <c r="AS139" s="275"/>
      <c r="AT139" s="275"/>
      <c r="AU139" s="282"/>
      <c r="AV139" s="282"/>
      <c r="AW139" s="282"/>
      <c r="AX139" s="282"/>
      <c r="AY139" s="282"/>
    </row>
    <row r="140" spans="2:51" ht="13.9" customHeight="1">
      <c r="B140" s="283"/>
      <c r="C140" s="283"/>
      <c r="D140" s="283"/>
      <c r="E140" s="275"/>
      <c r="F140" s="275"/>
      <c r="G140" s="275"/>
      <c r="H140" s="275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75"/>
      <c r="W140" s="275"/>
      <c r="X140" s="275"/>
      <c r="Y140" s="275"/>
      <c r="Z140" s="275"/>
      <c r="AA140" s="275"/>
      <c r="AB140" s="275"/>
      <c r="AC140" s="275"/>
      <c r="AD140" s="276"/>
      <c r="AE140" s="276"/>
      <c r="AF140" s="276"/>
      <c r="AG140" s="276"/>
      <c r="AH140" s="277"/>
      <c r="AI140" s="277"/>
      <c r="AJ140" s="277"/>
      <c r="AK140" s="277"/>
      <c r="AL140" s="282"/>
      <c r="AM140" s="282"/>
      <c r="AN140" s="282"/>
      <c r="AO140" s="282"/>
      <c r="AP140" s="282"/>
      <c r="AQ140" s="275"/>
      <c r="AR140" s="275"/>
      <c r="AS140" s="275"/>
      <c r="AT140" s="275"/>
      <c r="AU140" s="282"/>
      <c r="AV140" s="282"/>
      <c r="AW140" s="282"/>
      <c r="AX140" s="282"/>
      <c r="AY140" s="282"/>
    </row>
  </sheetData>
  <sheetProtection password="B224" sheet="1" objects="1" scenarios="1" selectLockedCells="1"/>
  <mergeCells count="823">
    <mergeCell ref="AU99:AY99"/>
    <mergeCell ref="AU100:AY100"/>
    <mergeCell ref="AU101:AY101"/>
    <mergeCell ref="AU102:AY102"/>
    <mergeCell ref="AU103:AY103"/>
    <mergeCell ref="AU104:AY104"/>
    <mergeCell ref="AU105:AY105"/>
    <mergeCell ref="Z95:AC95"/>
    <mergeCell ref="AU91:AY91"/>
    <mergeCell ref="AU92:AY92"/>
    <mergeCell ref="AU93:AY93"/>
    <mergeCell ref="AU94:AY94"/>
    <mergeCell ref="AU95:AY95"/>
    <mergeCell ref="AU96:AY96"/>
    <mergeCell ref="AU97:AY97"/>
    <mergeCell ref="AU98:AY98"/>
    <mergeCell ref="AD101:AG101"/>
    <mergeCell ref="AD102:AG102"/>
    <mergeCell ref="AD103:AG103"/>
    <mergeCell ref="AD104:AG104"/>
    <mergeCell ref="AD105:AG105"/>
    <mergeCell ref="AL91:AP91"/>
    <mergeCell ref="AL92:AP92"/>
    <mergeCell ref="AL93:AP93"/>
    <mergeCell ref="AL94:AP94"/>
    <mergeCell ref="AL95:AP95"/>
    <mergeCell ref="AL96:AP96"/>
    <mergeCell ref="AL97:AP97"/>
    <mergeCell ref="AL98:AP98"/>
    <mergeCell ref="AL99:AP99"/>
    <mergeCell ref="AL100:AP100"/>
    <mergeCell ref="AL101:AP101"/>
    <mergeCell ref="AL102:AP102"/>
    <mergeCell ref="AL103:AP103"/>
    <mergeCell ref="AL104:AP104"/>
    <mergeCell ref="AL105:AP105"/>
    <mergeCell ref="Z100:AC100"/>
    <mergeCell ref="Z101:AC101"/>
    <mergeCell ref="Z102:AC102"/>
    <mergeCell ref="Z103:AC103"/>
    <mergeCell ref="Z104:AC104"/>
    <mergeCell ref="Z105:AC105"/>
    <mergeCell ref="AH105:AK105"/>
    <mergeCell ref="B105:D105"/>
    <mergeCell ref="B91:D91"/>
    <mergeCell ref="AL90:AP90"/>
    <mergeCell ref="B90:D90"/>
    <mergeCell ref="Z90:AC90"/>
    <mergeCell ref="AD90:AG90"/>
    <mergeCell ref="AD91:AG91"/>
    <mergeCell ref="AD92:AG92"/>
    <mergeCell ref="AD93:AG93"/>
    <mergeCell ref="AD94:AG94"/>
    <mergeCell ref="AD95:AG95"/>
    <mergeCell ref="AD96:AG96"/>
    <mergeCell ref="AD97:AG97"/>
    <mergeCell ref="AD98:AG98"/>
    <mergeCell ref="AD99:AG99"/>
    <mergeCell ref="AD100:AG100"/>
    <mergeCell ref="Z91:AC91"/>
    <mergeCell ref="Z92:AC92"/>
    <mergeCell ref="Z93:AC93"/>
    <mergeCell ref="Z94:AC94"/>
    <mergeCell ref="Z96:AC96"/>
    <mergeCell ref="Z97:AC97"/>
    <mergeCell ref="Z98:AC98"/>
    <mergeCell ref="Z99:AC99"/>
    <mergeCell ref="E83:Y83"/>
    <mergeCell ref="E82:Y82"/>
    <mergeCell ref="E105:Y105"/>
    <mergeCell ref="E104:Y104"/>
    <mergeCell ref="E103:Y103"/>
    <mergeCell ref="E102:Y102"/>
    <mergeCell ref="E101:Y101"/>
    <mergeCell ref="E100:Y100"/>
    <mergeCell ref="E99:Y99"/>
    <mergeCell ref="E98:Y98"/>
    <mergeCell ref="E97:Y97"/>
    <mergeCell ref="E96:Y96"/>
    <mergeCell ref="E95:Y95"/>
    <mergeCell ref="E94:Y94"/>
    <mergeCell ref="E93:Y93"/>
    <mergeCell ref="E92:Y92"/>
    <mergeCell ref="E91:Y91"/>
    <mergeCell ref="E90:Y90"/>
    <mergeCell ref="E89:Y89"/>
    <mergeCell ref="E88:Y88"/>
    <mergeCell ref="E87:Y87"/>
    <mergeCell ref="E86:Y86"/>
    <mergeCell ref="E85:Y85"/>
    <mergeCell ref="E84:Y84"/>
    <mergeCell ref="E74:Y74"/>
    <mergeCell ref="E73:Y73"/>
    <mergeCell ref="E72:Y72"/>
    <mergeCell ref="E71:Y71"/>
    <mergeCell ref="E81:Y81"/>
    <mergeCell ref="E80:Y80"/>
    <mergeCell ref="E79:Y79"/>
    <mergeCell ref="E78:Y78"/>
    <mergeCell ref="E77:Y77"/>
    <mergeCell ref="E76:Y76"/>
    <mergeCell ref="E75:Y75"/>
    <mergeCell ref="E50:Y50"/>
    <mergeCell ref="E49:Y49"/>
    <mergeCell ref="E70:Y70"/>
    <mergeCell ref="E69:Y69"/>
    <mergeCell ref="E68:Y68"/>
    <mergeCell ref="E67:Y67"/>
    <mergeCell ref="E66:Y66"/>
    <mergeCell ref="E65:Y65"/>
    <mergeCell ref="E64:Y64"/>
    <mergeCell ref="E63:Y63"/>
    <mergeCell ref="E62:Y62"/>
    <mergeCell ref="E61:Y61"/>
    <mergeCell ref="E60:Y60"/>
    <mergeCell ref="E59:Y59"/>
    <mergeCell ref="E58:Y58"/>
    <mergeCell ref="E57:Y57"/>
    <mergeCell ref="E56:Y56"/>
    <mergeCell ref="E55:Y55"/>
    <mergeCell ref="E54:Y54"/>
    <mergeCell ref="E53:Y53"/>
    <mergeCell ref="E52:Y52"/>
    <mergeCell ref="E51:Y51"/>
    <mergeCell ref="E17:Y17"/>
    <mergeCell ref="E16:Y16"/>
    <mergeCell ref="E15:Y15"/>
    <mergeCell ref="E36:Y36"/>
    <mergeCell ref="E35:Y35"/>
    <mergeCell ref="E34:Y34"/>
    <mergeCell ref="E33:Y33"/>
    <mergeCell ref="E48:Y48"/>
    <mergeCell ref="E47:Y47"/>
    <mergeCell ref="E46:Y46"/>
    <mergeCell ref="E45:Y45"/>
    <mergeCell ref="E44:Y44"/>
    <mergeCell ref="E43:Y43"/>
    <mergeCell ref="E42:Y42"/>
    <mergeCell ref="E41:Y41"/>
    <mergeCell ref="E40:Y40"/>
    <mergeCell ref="E39:Y39"/>
    <mergeCell ref="E38:Y38"/>
    <mergeCell ref="E37:Y37"/>
    <mergeCell ref="B103:D103"/>
    <mergeCell ref="B104:D104"/>
    <mergeCell ref="E10:Y10"/>
    <mergeCell ref="E9:Y9"/>
    <mergeCell ref="E14:Y14"/>
    <mergeCell ref="E13:Y13"/>
    <mergeCell ref="E12:Y12"/>
    <mergeCell ref="E11:Y11"/>
    <mergeCell ref="E32:Y32"/>
    <mergeCell ref="E31:Y31"/>
    <mergeCell ref="E30:Y30"/>
    <mergeCell ref="E29:Y29"/>
    <mergeCell ref="E28:Y28"/>
    <mergeCell ref="E27:Y27"/>
    <mergeCell ref="E26:Y26"/>
    <mergeCell ref="E25:Y25"/>
    <mergeCell ref="E24:Y24"/>
    <mergeCell ref="E23:Y23"/>
    <mergeCell ref="E22:Y22"/>
    <mergeCell ref="B102:D102"/>
    <mergeCell ref="E21:Y21"/>
    <mergeCell ref="E20:Y20"/>
    <mergeCell ref="E19:Y19"/>
    <mergeCell ref="E18:Y18"/>
    <mergeCell ref="B101:D101"/>
    <mergeCell ref="B100:D100"/>
    <mergeCell ref="B99:D99"/>
    <mergeCell ref="B98:D98"/>
    <mergeCell ref="B97:D97"/>
    <mergeCell ref="B96:D96"/>
    <mergeCell ref="B95:D95"/>
    <mergeCell ref="B94:D94"/>
    <mergeCell ref="B82:D82"/>
    <mergeCell ref="B93:D93"/>
    <mergeCell ref="B92:D92"/>
    <mergeCell ref="B89:D89"/>
    <mergeCell ref="B88:D88"/>
    <mergeCell ref="B87:D87"/>
    <mergeCell ref="B86:D86"/>
    <mergeCell ref="B85:D85"/>
    <mergeCell ref="B84:D84"/>
    <mergeCell ref="B83:D83"/>
    <mergeCell ref="B54:D54"/>
    <mergeCell ref="B53:D53"/>
    <mergeCell ref="B52:D52"/>
    <mergeCell ref="B51:D51"/>
    <mergeCell ref="B81:D81"/>
    <mergeCell ref="B80:D80"/>
    <mergeCell ref="B79:D79"/>
    <mergeCell ref="B78:D78"/>
    <mergeCell ref="B77:D77"/>
    <mergeCell ref="B76:D76"/>
    <mergeCell ref="B75:D75"/>
    <mergeCell ref="B74:D74"/>
    <mergeCell ref="B73:D73"/>
    <mergeCell ref="B30:D30"/>
    <mergeCell ref="B29:D29"/>
    <mergeCell ref="B28:D28"/>
    <mergeCell ref="B27:D27"/>
    <mergeCell ref="B50:D50"/>
    <mergeCell ref="B49:D49"/>
    <mergeCell ref="B71:D71"/>
    <mergeCell ref="B70:D70"/>
    <mergeCell ref="B69:D69"/>
    <mergeCell ref="B68:D68"/>
    <mergeCell ref="B67:D67"/>
    <mergeCell ref="B66:D66"/>
    <mergeCell ref="B65:D65"/>
    <mergeCell ref="B64:D64"/>
    <mergeCell ref="B63:D63"/>
    <mergeCell ref="B62:D62"/>
    <mergeCell ref="B61:D61"/>
    <mergeCell ref="B60:D60"/>
    <mergeCell ref="B59:D59"/>
    <mergeCell ref="B58:D58"/>
    <mergeCell ref="B57:D57"/>
    <mergeCell ref="B56:D56"/>
    <mergeCell ref="B55:D55"/>
    <mergeCell ref="B39:D39"/>
    <mergeCell ref="B38:D38"/>
    <mergeCell ref="B37:D37"/>
    <mergeCell ref="B36:D36"/>
    <mergeCell ref="B35:D35"/>
    <mergeCell ref="B34:D34"/>
    <mergeCell ref="B33:D33"/>
    <mergeCell ref="B32:D32"/>
    <mergeCell ref="B31:D31"/>
    <mergeCell ref="B48:D48"/>
    <mergeCell ref="B47:D47"/>
    <mergeCell ref="B46:D46"/>
    <mergeCell ref="B45:D45"/>
    <mergeCell ref="B44:D44"/>
    <mergeCell ref="B43:D43"/>
    <mergeCell ref="B42:D42"/>
    <mergeCell ref="B41:D41"/>
    <mergeCell ref="B40:D40"/>
    <mergeCell ref="B26:D26"/>
    <mergeCell ref="B25:D25"/>
    <mergeCell ref="B11:D11"/>
    <mergeCell ref="B22:D22"/>
    <mergeCell ref="B21:D21"/>
    <mergeCell ref="B20:D20"/>
    <mergeCell ref="B19:D19"/>
    <mergeCell ref="B18:D18"/>
    <mergeCell ref="B17:D17"/>
    <mergeCell ref="B16:D16"/>
    <mergeCell ref="B15:D15"/>
    <mergeCell ref="B14:D14"/>
    <mergeCell ref="B13:D13"/>
    <mergeCell ref="B12:D12"/>
    <mergeCell ref="B24:D24"/>
    <mergeCell ref="B23:D23"/>
    <mergeCell ref="BG112:BL112"/>
    <mergeCell ref="AQ140:AT140"/>
    <mergeCell ref="AU140:AY140"/>
    <mergeCell ref="B140:D140"/>
    <mergeCell ref="E140:Y140"/>
    <mergeCell ref="Z140:AC140"/>
    <mergeCell ref="AD140:AG140"/>
    <mergeCell ref="AH140:AK140"/>
    <mergeCell ref="AL140:AP140"/>
    <mergeCell ref="AQ138:AT138"/>
    <mergeCell ref="AU138:AY138"/>
    <mergeCell ref="B139:D139"/>
    <mergeCell ref="E139:Y139"/>
    <mergeCell ref="Z139:AC139"/>
    <mergeCell ref="AD139:AG139"/>
    <mergeCell ref="AH139:AK139"/>
    <mergeCell ref="AL139:AP139"/>
    <mergeCell ref="AQ139:AT139"/>
    <mergeCell ref="AU139:AY139"/>
    <mergeCell ref="B138:D138"/>
    <mergeCell ref="E138:Y138"/>
    <mergeCell ref="AL138:AP138"/>
    <mergeCell ref="AL110:AP111"/>
    <mergeCell ref="AQ110:AT111"/>
    <mergeCell ref="AU110:AY111"/>
    <mergeCell ref="AH110:AK111"/>
    <mergeCell ref="B110:AG111"/>
    <mergeCell ref="Z138:AC138"/>
    <mergeCell ref="AD138:AG138"/>
    <mergeCell ref="AH138:AK138"/>
    <mergeCell ref="AH108:AK108"/>
    <mergeCell ref="Z108:AG108"/>
    <mergeCell ref="AQ108:AT108"/>
    <mergeCell ref="Z106:AG106"/>
    <mergeCell ref="AH106:AK106"/>
    <mergeCell ref="AQ106:AT106"/>
    <mergeCell ref="AU88:AY88"/>
    <mergeCell ref="Z89:AC89"/>
    <mergeCell ref="AD89:AG89"/>
    <mergeCell ref="AL89:AP89"/>
    <mergeCell ref="AU89:AY89"/>
    <mergeCell ref="Z88:AC88"/>
    <mergeCell ref="AD88:AG88"/>
    <mergeCell ref="AL88:AP88"/>
    <mergeCell ref="AU90:AY90"/>
    <mergeCell ref="AQ88:AT88"/>
    <mergeCell ref="AQ89:AT89"/>
    <mergeCell ref="AQ90:AT90"/>
    <mergeCell ref="AQ91:AT91"/>
    <mergeCell ref="AQ92:AT92"/>
    <mergeCell ref="AQ93:AT93"/>
    <mergeCell ref="AQ94:AT94"/>
    <mergeCell ref="AQ95:AT95"/>
    <mergeCell ref="AQ96:AT96"/>
    <mergeCell ref="AQ97:AT97"/>
    <mergeCell ref="AQ98:AT98"/>
    <mergeCell ref="AQ99:AT99"/>
    <mergeCell ref="AU86:AY86"/>
    <mergeCell ref="Z87:AC87"/>
    <mergeCell ref="AD87:AG87"/>
    <mergeCell ref="AL87:AP87"/>
    <mergeCell ref="AU87:AY87"/>
    <mergeCell ref="Z86:AC86"/>
    <mergeCell ref="AD86:AG86"/>
    <mergeCell ref="AL86:AP86"/>
    <mergeCell ref="Z85:AC85"/>
    <mergeCell ref="AD85:AG85"/>
    <mergeCell ref="AL85:AP85"/>
    <mergeCell ref="AU85:AY85"/>
    <mergeCell ref="AQ85:AT85"/>
    <mergeCell ref="AQ86:AT86"/>
    <mergeCell ref="AQ87:AT87"/>
    <mergeCell ref="AH85:AK85"/>
    <mergeCell ref="AH86:AK86"/>
    <mergeCell ref="AH87:AK87"/>
    <mergeCell ref="AU83:AY83"/>
    <mergeCell ref="Z84:AC84"/>
    <mergeCell ref="AD84:AG84"/>
    <mergeCell ref="AL84:AP84"/>
    <mergeCell ref="AU84:AY84"/>
    <mergeCell ref="Z83:AC83"/>
    <mergeCell ref="AD83:AG83"/>
    <mergeCell ref="AL83:AP83"/>
    <mergeCell ref="AU82:AY82"/>
    <mergeCell ref="Z82:AC82"/>
    <mergeCell ref="AD82:AG82"/>
    <mergeCell ref="AL82:AP82"/>
    <mergeCell ref="AQ82:AT82"/>
    <mergeCell ref="AQ83:AT83"/>
    <mergeCell ref="AQ84:AT84"/>
    <mergeCell ref="AH82:AK82"/>
    <mergeCell ref="AH83:AK83"/>
    <mergeCell ref="AH84:AK84"/>
    <mergeCell ref="AU80:AY80"/>
    <mergeCell ref="Z81:AC81"/>
    <mergeCell ref="AD81:AG81"/>
    <mergeCell ref="AL81:AP81"/>
    <mergeCell ref="AU81:AY81"/>
    <mergeCell ref="Z80:AC80"/>
    <mergeCell ref="AD80:AG80"/>
    <mergeCell ref="AL80:AP80"/>
    <mergeCell ref="AU78:AY78"/>
    <mergeCell ref="Z79:AC79"/>
    <mergeCell ref="AD79:AG79"/>
    <mergeCell ref="AL79:AP79"/>
    <mergeCell ref="AU79:AY79"/>
    <mergeCell ref="Z78:AC78"/>
    <mergeCell ref="AD78:AG78"/>
    <mergeCell ref="AL78:AP78"/>
    <mergeCell ref="AQ78:AT78"/>
    <mergeCell ref="AQ79:AT79"/>
    <mergeCell ref="AQ80:AT80"/>
    <mergeCell ref="AQ81:AT81"/>
    <mergeCell ref="AH78:AK78"/>
    <mergeCell ref="AH79:AK79"/>
    <mergeCell ref="AH80:AK80"/>
    <mergeCell ref="AH81:AK81"/>
    <mergeCell ref="AU76:AY76"/>
    <mergeCell ref="Z77:AC77"/>
    <mergeCell ref="AD77:AG77"/>
    <mergeCell ref="AL77:AP77"/>
    <mergeCell ref="AU77:AY77"/>
    <mergeCell ref="Z76:AC76"/>
    <mergeCell ref="AD76:AG76"/>
    <mergeCell ref="AL76:AP76"/>
    <mergeCell ref="AU74:AY74"/>
    <mergeCell ref="Z75:AC75"/>
    <mergeCell ref="AD75:AG75"/>
    <mergeCell ref="AL75:AP75"/>
    <mergeCell ref="AU75:AY75"/>
    <mergeCell ref="Z74:AC74"/>
    <mergeCell ref="AD74:AG74"/>
    <mergeCell ref="AL74:AP74"/>
    <mergeCell ref="AQ74:AT74"/>
    <mergeCell ref="AQ75:AT75"/>
    <mergeCell ref="AQ76:AT76"/>
    <mergeCell ref="AQ77:AT77"/>
    <mergeCell ref="AH74:AK74"/>
    <mergeCell ref="AH75:AK75"/>
    <mergeCell ref="AH76:AK76"/>
    <mergeCell ref="AH77:AK77"/>
    <mergeCell ref="Z73:AC73"/>
    <mergeCell ref="AD73:AG73"/>
    <mergeCell ref="AL73:AP73"/>
    <mergeCell ref="AU73:AY73"/>
    <mergeCell ref="B72:D72"/>
    <mergeCell ref="Z72:AC72"/>
    <mergeCell ref="AD72:AG72"/>
    <mergeCell ref="AL72:AP72"/>
    <mergeCell ref="AQ73:AT73"/>
    <mergeCell ref="AH73:AK73"/>
    <mergeCell ref="AH67:AK67"/>
    <mergeCell ref="AH68:AK68"/>
    <mergeCell ref="AU71:AY71"/>
    <mergeCell ref="Z71:AC71"/>
    <mergeCell ref="AD71:AG71"/>
    <mergeCell ref="AL71:AP71"/>
    <mergeCell ref="AU72:AY72"/>
    <mergeCell ref="AU69:AY69"/>
    <mergeCell ref="Z70:AC70"/>
    <mergeCell ref="AD70:AG70"/>
    <mergeCell ref="AL70:AP70"/>
    <mergeCell ref="AU70:AY70"/>
    <mergeCell ref="Z69:AC69"/>
    <mergeCell ref="AD69:AG69"/>
    <mergeCell ref="AL69:AP69"/>
    <mergeCell ref="AQ69:AT69"/>
    <mergeCell ref="AQ70:AT70"/>
    <mergeCell ref="AQ71:AT71"/>
    <mergeCell ref="AQ72:AT72"/>
    <mergeCell ref="AH69:AK69"/>
    <mergeCell ref="AH70:AK70"/>
    <mergeCell ref="AH71:AK71"/>
    <mergeCell ref="AH72:AK72"/>
    <mergeCell ref="AH63:AK63"/>
    <mergeCell ref="AH64:AK64"/>
    <mergeCell ref="AU67:AY67"/>
    <mergeCell ref="Z68:AC68"/>
    <mergeCell ref="AD68:AG68"/>
    <mergeCell ref="AL68:AP68"/>
    <mergeCell ref="AU68:AY68"/>
    <mergeCell ref="Z67:AC67"/>
    <mergeCell ref="AD67:AG67"/>
    <mergeCell ref="AL67:AP67"/>
    <mergeCell ref="AU65:AY65"/>
    <mergeCell ref="Z66:AC66"/>
    <mergeCell ref="AD66:AG66"/>
    <mergeCell ref="AL66:AP66"/>
    <mergeCell ref="AU66:AY66"/>
    <mergeCell ref="Z65:AC65"/>
    <mergeCell ref="AD65:AG65"/>
    <mergeCell ref="AL65:AP65"/>
    <mergeCell ref="AQ65:AT65"/>
    <mergeCell ref="AQ66:AT66"/>
    <mergeCell ref="AQ67:AT67"/>
    <mergeCell ref="AQ68:AT68"/>
    <mergeCell ref="AH65:AK65"/>
    <mergeCell ref="AH66:AK66"/>
    <mergeCell ref="AH59:AK59"/>
    <mergeCell ref="AH60:AK60"/>
    <mergeCell ref="AU63:AY63"/>
    <mergeCell ref="Z64:AC64"/>
    <mergeCell ref="AD64:AG64"/>
    <mergeCell ref="AL64:AP64"/>
    <mergeCell ref="AU64:AY64"/>
    <mergeCell ref="Z63:AC63"/>
    <mergeCell ref="AD63:AG63"/>
    <mergeCell ref="AL63:AP63"/>
    <mergeCell ref="AU61:AY61"/>
    <mergeCell ref="Z62:AC62"/>
    <mergeCell ref="AD62:AG62"/>
    <mergeCell ref="AL62:AP62"/>
    <mergeCell ref="AU62:AY62"/>
    <mergeCell ref="Z61:AC61"/>
    <mergeCell ref="AD61:AG61"/>
    <mergeCell ref="AL61:AP61"/>
    <mergeCell ref="AQ61:AT61"/>
    <mergeCell ref="AQ62:AT62"/>
    <mergeCell ref="AQ63:AT63"/>
    <mergeCell ref="AQ64:AT64"/>
    <mergeCell ref="AH61:AK61"/>
    <mergeCell ref="AH62:AK62"/>
    <mergeCell ref="AQ57:AT57"/>
    <mergeCell ref="AQ58:AT58"/>
    <mergeCell ref="AH55:AK55"/>
    <mergeCell ref="AH56:AK56"/>
    <mergeCell ref="AH57:AK57"/>
    <mergeCell ref="AH58:AK58"/>
    <mergeCell ref="AU59:AY59"/>
    <mergeCell ref="Z60:AC60"/>
    <mergeCell ref="AD60:AG60"/>
    <mergeCell ref="AL60:AP60"/>
    <mergeCell ref="AU60:AY60"/>
    <mergeCell ref="Z59:AC59"/>
    <mergeCell ref="AD59:AG59"/>
    <mergeCell ref="AL59:AP59"/>
    <mergeCell ref="AU57:AY57"/>
    <mergeCell ref="Z58:AC58"/>
    <mergeCell ref="AD58:AG58"/>
    <mergeCell ref="AL58:AP58"/>
    <mergeCell ref="AU58:AY58"/>
    <mergeCell ref="Z57:AC57"/>
    <mergeCell ref="AD57:AG57"/>
    <mergeCell ref="AL57:AP57"/>
    <mergeCell ref="AQ59:AT59"/>
    <mergeCell ref="AQ60:AT60"/>
    <mergeCell ref="AU55:AY55"/>
    <mergeCell ref="Z56:AC56"/>
    <mergeCell ref="AD56:AG56"/>
    <mergeCell ref="AL56:AP56"/>
    <mergeCell ref="AU56:AY56"/>
    <mergeCell ref="Z55:AC55"/>
    <mergeCell ref="AD55:AG55"/>
    <mergeCell ref="AL55:AP55"/>
    <mergeCell ref="AQ55:AT55"/>
    <mergeCell ref="AQ56:AT56"/>
    <mergeCell ref="AU53:AY53"/>
    <mergeCell ref="Z54:AC54"/>
    <mergeCell ref="AD54:AG54"/>
    <mergeCell ref="AL54:AP54"/>
    <mergeCell ref="AU54:AY54"/>
    <mergeCell ref="Z53:AC53"/>
    <mergeCell ref="AD53:AG53"/>
    <mergeCell ref="AL53:AP53"/>
    <mergeCell ref="AU51:AY51"/>
    <mergeCell ref="Z52:AC52"/>
    <mergeCell ref="AD52:AG52"/>
    <mergeCell ref="AL52:AP52"/>
    <mergeCell ref="AU52:AY52"/>
    <mergeCell ref="Z51:AC51"/>
    <mergeCell ref="AD51:AG51"/>
    <mergeCell ref="AL51:AP51"/>
    <mergeCell ref="AQ51:AT51"/>
    <mergeCell ref="AQ52:AT52"/>
    <mergeCell ref="AQ53:AT53"/>
    <mergeCell ref="AQ54:AT54"/>
    <mergeCell ref="AH51:AK51"/>
    <mergeCell ref="AH52:AK52"/>
    <mergeCell ref="AH53:AK53"/>
    <mergeCell ref="AH54:AK54"/>
    <mergeCell ref="AU49:AY49"/>
    <mergeCell ref="Z50:AC50"/>
    <mergeCell ref="AD50:AG50"/>
    <mergeCell ref="AL50:AP50"/>
    <mergeCell ref="AU50:AY50"/>
    <mergeCell ref="Z49:AC49"/>
    <mergeCell ref="AD49:AG49"/>
    <mergeCell ref="AL49:AP49"/>
    <mergeCell ref="AU48:AY48"/>
    <mergeCell ref="Z48:AC48"/>
    <mergeCell ref="AD48:AG48"/>
    <mergeCell ref="AL48:AP48"/>
    <mergeCell ref="AQ48:AT48"/>
    <mergeCell ref="AQ49:AT49"/>
    <mergeCell ref="AQ50:AT50"/>
    <mergeCell ref="AH48:AK48"/>
    <mergeCell ref="AH49:AK49"/>
    <mergeCell ref="AH50:AK50"/>
    <mergeCell ref="AU46:AY46"/>
    <mergeCell ref="Z47:AC47"/>
    <mergeCell ref="AD47:AG47"/>
    <mergeCell ref="AL47:AP47"/>
    <mergeCell ref="AU47:AY47"/>
    <mergeCell ref="Z46:AC46"/>
    <mergeCell ref="AD46:AG46"/>
    <mergeCell ref="AL46:AP46"/>
    <mergeCell ref="AU45:AY45"/>
    <mergeCell ref="Z45:AC45"/>
    <mergeCell ref="AD45:AG45"/>
    <mergeCell ref="AL45:AP45"/>
    <mergeCell ref="AQ45:AT45"/>
    <mergeCell ref="AQ46:AT46"/>
    <mergeCell ref="AQ47:AT47"/>
    <mergeCell ref="AH45:AK45"/>
    <mergeCell ref="AH46:AK46"/>
    <mergeCell ref="AH47:AK47"/>
    <mergeCell ref="AU43:AY43"/>
    <mergeCell ref="Z44:AC44"/>
    <mergeCell ref="AD44:AG44"/>
    <mergeCell ref="AL44:AP44"/>
    <mergeCell ref="AU44:AY44"/>
    <mergeCell ref="Z43:AC43"/>
    <mergeCell ref="AD43:AG43"/>
    <mergeCell ref="AL43:AP43"/>
    <mergeCell ref="AU41:AY41"/>
    <mergeCell ref="Z42:AC42"/>
    <mergeCell ref="AD42:AG42"/>
    <mergeCell ref="AL42:AP42"/>
    <mergeCell ref="AU42:AY42"/>
    <mergeCell ref="Z41:AC41"/>
    <mergeCell ref="AD41:AG41"/>
    <mergeCell ref="AL41:AP41"/>
    <mergeCell ref="AQ41:AT41"/>
    <mergeCell ref="AQ42:AT42"/>
    <mergeCell ref="AQ43:AT43"/>
    <mergeCell ref="AQ44:AT44"/>
    <mergeCell ref="AH41:AK41"/>
    <mergeCell ref="AH42:AK42"/>
    <mergeCell ref="AH43:AK43"/>
    <mergeCell ref="AH44:AK44"/>
    <mergeCell ref="AU39:AY39"/>
    <mergeCell ref="Z40:AC40"/>
    <mergeCell ref="AD40:AG40"/>
    <mergeCell ref="AL40:AP40"/>
    <mergeCell ref="AU40:AY40"/>
    <mergeCell ref="Z39:AC39"/>
    <mergeCell ref="AD39:AG39"/>
    <mergeCell ref="AL39:AP39"/>
    <mergeCell ref="AU37:AY37"/>
    <mergeCell ref="Z38:AC38"/>
    <mergeCell ref="AD38:AG38"/>
    <mergeCell ref="AL38:AP38"/>
    <mergeCell ref="AU38:AY38"/>
    <mergeCell ref="Z37:AC37"/>
    <mergeCell ref="AD37:AG37"/>
    <mergeCell ref="AL37:AP37"/>
    <mergeCell ref="AQ37:AT37"/>
    <mergeCell ref="AQ38:AT38"/>
    <mergeCell ref="AQ39:AT39"/>
    <mergeCell ref="AQ40:AT40"/>
    <mergeCell ref="AH37:AK37"/>
    <mergeCell ref="AH38:AK38"/>
    <mergeCell ref="AH39:AK39"/>
    <mergeCell ref="AH40:AK40"/>
    <mergeCell ref="AU35:AY35"/>
    <mergeCell ref="Z36:AC36"/>
    <mergeCell ref="AD36:AG36"/>
    <mergeCell ref="AL36:AP36"/>
    <mergeCell ref="AU36:AY36"/>
    <mergeCell ref="Z35:AC35"/>
    <mergeCell ref="AD35:AG35"/>
    <mergeCell ref="AL35:AP35"/>
    <mergeCell ref="AU33:AY33"/>
    <mergeCell ref="Z34:AC34"/>
    <mergeCell ref="AD34:AG34"/>
    <mergeCell ref="AL34:AP34"/>
    <mergeCell ref="AU34:AY34"/>
    <mergeCell ref="Z33:AC33"/>
    <mergeCell ref="AD33:AG33"/>
    <mergeCell ref="AL33:AP33"/>
    <mergeCell ref="AQ33:AT33"/>
    <mergeCell ref="AQ34:AT34"/>
    <mergeCell ref="AQ35:AT35"/>
    <mergeCell ref="AQ36:AT36"/>
    <mergeCell ref="AH34:AK34"/>
    <mergeCell ref="AH35:AK35"/>
    <mergeCell ref="AH36:AK36"/>
    <mergeCell ref="AH33:AK33"/>
    <mergeCell ref="AU31:AY31"/>
    <mergeCell ref="Z32:AC32"/>
    <mergeCell ref="AD32:AG32"/>
    <mergeCell ref="AL32:AP32"/>
    <mergeCell ref="AU32:AY32"/>
    <mergeCell ref="Z31:AC31"/>
    <mergeCell ref="AD31:AG31"/>
    <mergeCell ref="AL31:AP31"/>
    <mergeCell ref="AU29:AY29"/>
    <mergeCell ref="Z30:AC30"/>
    <mergeCell ref="AD30:AG30"/>
    <mergeCell ref="AL30:AP30"/>
    <mergeCell ref="AU30:AY30"/>
    <mergeCell ref="Z29:AC29"/>
    <mergeCell ref="AD29:AG29"/>
    <mergeCell ref="AL29:AP29"/>
    <mergeCell ref="AQ29:AT29"/>
    <mergeCell ref="AQ30:AT30"/>
    <mergeCell ref="AQ31:AT31"/>
    <mergeCell ref="AQ32:AT32"/>
    <mergeCell ref="AH29:AK29"/>
    <mergeCell ref="AH30:AK30"/>
    <mergeCell ref="AH31:AK31"/>
    <mergeCell ref="AH32:AK32"/>
    <mergeCell ref="AU27:AY27"/>
    <mergeCell ref="Z28:AC28"/>
    <mergeCell ref="AD28:AG28"/>
    <mergeCell ref="AL28:AP28"/>
    <mergeCell ref="AU28:AY28"/>
    <mergeCell ref="Z27:AC27"/>
    <mergeCell ref="AD27:AG27"/>
    <mergeCell ref="AL27:AP27"/>
    <mergeCell ref="Z26:AC26"/>
    <mergeCell ref="AD26:AG26"/>
    <mergeCell ref="AL26:AP26"/>
    <mergeCell ref="AU26:AY26"/>
    <mergeCell ref="AQ26:AT26"/>
    <mergeCell ref="AQ27:AT27"/>
    <mergeCell ref="AQ28:AT28"/>
    <mergeCell ref="AH28:AK28"/>
    <mergeCell ref="AQ22:AT22"/>
    <mergeCell ref="AU24:AY24"/>
    <mergeCell ref="Z25:AC25"/>
    <mergeCell ref="AD25:AG25"/>
    <mergeCell ref="AL25:AP25"/>
    <mergeCell ref="AU25:AY25"/>
    <mergeCell ref="Z24:AC24"/>
    <mergeCell ref="AD24:AG24"/>
    <mergeCell ref="AL24:AP24"/>
    <mergeCell ref="AU22:AY22"/>
    <mergeCell ref="Z23:AC23"/>
    <mergeCell ref="AD23:AG23"/>
    <mergeCell ref="AL23:AP23"/>
    <mergeCell ref="AU23:AY23"/>
    <mergeCell ref="Z22:AC22"/>
    <mergeCell ref="AD22:AG22"/>
    <mergeCell ref="AL22:AP22"/>
    <mergeCell ref="AQ23:AT23"/>
    <mergeCell ref="AQ24:AT24"/>
    <mergeCell ref="AQ25:AT25"/>
    <mergeCell ref="Z21:AC21"/>
    <mergeCell ref="AD21:AG21"/>
    <mergeCell ref="AL21:AP21"/>
    <mergeCell ref="AU21:AY21"/>
    <mergeCell ref="AU19:AY19"/>
    <mergeCell ref="Z20:AC20"/>
    <mergeCell ref="AD20:AG20"/>
    <mergeCell ref="AL20:AP20"/>
    <mergeCell ref="AU20:AY20"/>
    <mergeCell ref="Z19:AC19"/>
    <mergeCell ref="AD19:AG19"/>
    <mergeCell ref="AL19:AP19"/>
    <mergeCell ref="AQ19:AT19"/>
    <mergeCell ref="AQ20:AT20"/>
    <mergeCell ref="AQ21:AT21"/>
    <mergeCell ref="AU17:AY17"/>
    <mergeCell ref="Z18:AC18"/>
    <mergeCell ref="AD18:AG18"/>
    <mergeCell ref="AL18:AP18"/>
    <mergeCell ref="AU18:AY18"/>
    <mergeCell ref="Z17:AC17"/>
    <mergeCell ref="AD17:AG17"/>
    <mergeCell ref="AL17:AP17"/>
    <mergeCell ref="AQ17:AT17"/>
    <mergeCell ref="AQ18:AT18"/>
    <mergeCell ref="AU15:AY15"/>
    <mergeCell ref="Z16:AC16"/>
    <mergeCell ref="AD16:AG16"/>
    <mergeCell ref="AL16:AP16"/>
    <mergeCell ref="AU16:AY16"/>
    <mergeCell ref="Z15:AC15"/>
    <mergeCell ref="AD15:AG15"/>
    <mergeCell ref="AL15:AP15"/>
    <mergeCell ref="AU13:AY13"/>
    <mergeCell ref="Z14:AC14"/>
    <mergeCell ref="AD14:AG14"/>
    <mergeCell ref="AL14:AP14"/>
    <mergeCell ref="AU14:AY14"/>
    <mergeCell ref="Z13:AC13"/>
    <mergeCell ref="AD13:AG13"/>
    <mergeCell ref="AL13:AP13"/>
    <mergeCell ref="AQ14:AT14"/>
    <mergeCell ref="AQ15:AT15"/>
    <mergeCell ref="AQ16:AT16"/>
    <mergeCell ref="AH10:AK10"/>
    <mergeCell ref="AL10:AP10"/>
    <mergeCell ref="AQ10:AT10"/>
    <mergeCell ref="AU10:AY10"/>
    <mergeCell ref="AU11:AY11"/>
    <mergeCell ref="Z12:AC12"/>
    <mergeCell ref="AD12:AG12"/>
    <mergeCell ref="AL12:AP12"/>
    <mergeCell ref="AU12:AY12"/>
    <mergeCell ref="Z11:AC11"/>
    <mergeCell ref="AD11:AG11"/>
    <mergeCell ref="AL11:AP11"/>
    <mergeCell ref="B10:D10"/>
    <mergeCell ref="Z10:AC10"/>
    <mergeCell ref="AD10:AG10"/>
    <mergeCell ref="AQ11:AT11"/>
    <mergeCell ref="AQ12:AT12"/>
    <mergeCell ref="AQ13:AT13"/>
    <mergeCell ref="AH4:AP6"/>
    <mergeCell ref="AQ4:AY6"/>
    <mergeCell ref="A1:AZ2"/>
    <mergeCell ref="B9:D9"/>
    <mergeCell ref="Z9:AC9"/>
    <mergeCell ref="AD9:AG9"/>
    <mergeCell ref="AH9:AK9"/>
    <mergeCell ref="AL9:AP9"/>
    <mergeCell ref="AQ9:AT9"/>
    <mergeCell ref="AU9:AY9"/>
    <mergeCell ref="B7:D8"/>
    <mergeCell ref="E7:Y8"/>
    <mergeCell ref="Z7:AC8"/>
    <mergeCell ref="AD7:AG8"/>
    <mergeCell ref="AH7:AK8"/>
    <mergeCell ref="AL7:AP8"/>
    <mergeCell ref="AQ7:AT8"/>
    <mergeCell ref="AU7:AY8"/>
    <mergeCell ref="AQ100:AT100"/>
    <mergeCell ref="AQ101:AT101"/>
    <mergeCell ref="AQ102:AT102"/>
    <mergeCell ref="AQ103:AT103"/>
    <mergeCell ref="AQ104:AT104"/>
    <mergeCell ref="AQ105:AT105"/>
    <mergeCell ref="AH11:AK11"/>
    <mergeCell ref="AH12:AK12"/>
    <mergeCell ref="AH13:AK13"/>
    <mergeCell ref="AH14:AK14"/>
    <mergeCell ref="AH15:AK15"/>
    <mergeCell ref="AH16:AK16"/>
    <mergeCell ref="AH17:AK17"/>
    <mergeCell ref="AH18:AK18"/>
    <mergeCell ref="AH19:AK19"/>
    <mergeCell ref="AH20:AK20"/>
    <mergeCell ref="AH21:AK21"/>
    <mergeCell ref="AH22:AK22"/>
    <mergeCell ref="AH23:AK23"/>
    <mergeCell ref="AH24:AK24"/>
    <mergeCell ref="AH25:AK25"/>
    <mergeCell ref="AH26:AK26"/>
    <mergeCell ref="AH27:AK27"/>
    <mergeCell ref="AH88:AK88"/>
    <mergeCell ref="AH98:AK98"/>
    <mergeCell ref="AH99:AK99"/>
    <mergeCell ref="AH100:AK100"/>
    <mergeCell ref="AH101:AK101"/>
    <mergeCell ref="AH102:AK102"/>
    <mergeCell ref="AH103:AK103"/>
    <mergeCell ref="AH104:AK104"/>
    <mergeCell ref="AH89:AK89"/>
    <mergeCell ref="AH90:AK90"/>
    <mergeCell ref="AH91:AK91"/>
    <mergeCell ref="AH92:AK92"/>
    <mergeCell ref="AH93:AK93"/>
    <mergeCell ref="AH94:AK94"/>
    <mergeCell ref="AH95:AK95"/>
    <mergeCell ref="AH96:AK96"/>
    <mergeCell ref="AH97:AK97"/>
  </mergeCells>
  <conditionalFormatting sqref="BG112:BL112">
    <cfRule type="cellIs" dxfId="20" priority="1" stopIfTrue="1" operator="equal">
      <formula>"NO"</formula>
    </cfRule>
    <cfRule type="cellIs" dxfId="19" priority="2" stopIfTrue="1" operator="equal">
      <formula>"OK"</formula>
    </cfRule>
  </conditionalFormatting>
  <pageMargins left="0.74803149606299213" right="0.74803149606299213" top="0.98425196850393704" bottom="0.98425196850393704" header="0.51181102362204722" footer="0.51181102362204722"/>
  <pageSetup paperSize="9" scale="42" orientation="portrait" r:id="rId1"/>
  <colBreaks count="1" manualBreakCount="1">
    <brk id="5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735"/>
  <sheetViews>
    <sheetView zoomScaleNormal="100" workbookViewId="0">
      <selection activeCell="AE34" sqref="AE34:AJ34"/>
    </sheetView>
  </sheetViews>
  <sheetFormatPr defaultColWidth="2.33203125" defaultRowHeight="13.9" customHeight="1"/>
  <cols>
    <col min="1" max="29" width="2.33203125" style="2"/>
    <col min="30" max="30" width="4.5546875" style="2" customWidth="1"/>
    <col min="31" max="38" width="2.33203125" style="2"/>
    <col min="39" max="39" width="4.6640625" style="2" customWidth="1"/>
    <col min="40" max="40" width="7.5546875" style="2" customWidth="1"/>
    <col min="41" max="47" width="2.33203125" style="2"/>
    <col min="48" max="48" width="8.5546875" style="2" customWidth="1"/>
    <col min="49" max="16384" width="2.33203125" style="2"/>
  </cols>
  <sheetData>
    <row r="1" spans="1:60" ht="13.9" customHeight="1">
      <c r="A1" s="323" t="s">
        <v>618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</row>
    <row r="2" spans="1:60" ht="13.9" customHeight="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</row>
    <row r="3" spans="1:60" ht="13.9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</row>
    <row r="4" spans="1:60" ht="13.9" customHeight="1">
      <c r="A4" s="25"/>
      <c r="B4" s="363" t="s">
        <v>174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</row>
    <row r="5" spans="1:60" ht="13.9" customHeight="1">
      <c r="A5" s="25"/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3"/>
      <c r="AN5" s="363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</row>
    <row r="6" spans="1:60" ht="13.9" customHeight="1">
      <c r="A6" s="25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</row>
    <row r="7" spans="1:60" ht="13.9" customHeight="1">
      <c r="A7" s="25"/>
      <c r="B7" s="324" t="s">
        <v>116</v>
      </c>
      <c r="C7" s="324"/>
      <c r="D7" s="324"/>
      <c r="E7" s="324"/>
      <c r="F7" s="324"/>
      <c r="G7" s="324"/>
      <c r="H7" s="324"/>
      <c r="I7" s="324"/>
      <c r="J7" s="324"/>
      <c r="K7" s="324"/>
      <c r="L7" s="370" t="s">
        <v>117</v>
      </c>
      <c r="M7" s="371"/>
      <c r="N7" s="371"/>
      <c r="O7" s="371"/>
      <c r="P7" s="371"/>
      <c r="Q7" s="371"/>
      <c r="R7" s="371"/>
      <c r="S7" s="371"/>
      <c r="T7" s="371"/>
      <c r="U7" s="372"/>
      <c r="V7" s="370" t="s">
        <v>118</v>
      </c>
      <c r="W7" s="371"/>
      <c r="X7" s="371"/>
      <c r="Y7" s="371"/>
      <c r="Z7" s="371"/>
      <c r="AA7" s="371"/>
      <c r="AB7" s="371"/>
      <c r="AC7" s="371"/>
      <c r="AD7" s="371"/>
      <c r="AE7" s="372"/>
      <c r="AF7" s="364" t="s">
        <v>119</v>
      </c>
      <c r="AG7" s="365"/>
      <c r="AH7" s="365"/>
      <c r="AI7" s="366"/>
      <c r="AJ7" s="364" t="s">
        <v>211</v>
      </c>
      <c r="AK7" s="365"/>
      <c r="AL7" s="365"/>
      <c r="AM7" s="365"/>
      <c r="AN7" s="366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</row>
    <row r="8" spans="1:60" ht="13.9" customHeight="1">
      <c r="A8" s="25"/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73"/>
      <c r="M8" s="374"/>
      <c r="N8" s="374"/>
      <c r="O8" s="374"/>
      <c r="P8" s="374"/>
      <c r="Q8" s="374"/>
      <c r="R8" s="374"/>
      <c r="S8" s="374"/>
      <c r="T8" s="374"/>
      <c r="U8" s="375"/>
      <c r="V8" s="373"/>
      <c r="W8" s="374"/>
      <c r="X8" s="374"/>
      <c r="Y8" s="374"/>
      <c r="Z8" s="374"/>
      <c r="AA8" s="374"/>
      <c r="AB8" s="374"/>
      <c r="AC8" s="374"/>
      <c r="AD8" s="374"/>
      <c r="AE8" s="375"/>
      <c r="AF8" s="367"/>
      <c r="AG8" s="368"/>
      <c r="AH8" s="368"/>
      <c r="AI8" s="369"/>
      <c r="AJ8" s="367"/>
      <c r="AK8" s="368"/>
      <c r="AL8" s="368"/>
      <c r="AM8" s="368"/>
      <c r="AN8" s="369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</row>
    <row r="9" spans="1:60" ht="13.9" customHeight="1">
      <c r="A9" s="25"/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50"/>
      <c r="M9" s="351"/>
      <c r="N9" s="351"/>
      <c r="O9" s="351"/>
      <c r="P9" s="351"/>
      <c r="Q9" s="351"/>
      <c r="R9" s="351"/>
      <c r="S9" s="351"/>
      <c r="T9" s="351"/>
      <c r="U9" s="352"/>
      <c r="V9" s="350"/>
      <c r="W9" s="351"/>
      <c r="X9" s="351"/>
      <c r="Y9" s="351"/>
      <c r="Z9" s="351"/>
      <c r="AA9" s="351"/>
      <c r="AB9" s="351"/>
      <c r="AC9" s="351"/>
      <c r="AD9" s="351"/>
      <c r="AE9" s="352"/>
      <c r="AF9" s="353"/>
      <c r="AG9" s="354"/>
      <c r="AH9" s="354"/>
      <c r="AI9" s="355"/>
      <c r="AJ9" s="346"/>
      <c r="AK9" s="347"/>
      <c r="AL9" s="347"/>
      <c r="AM9" s="347"/>
      <c r="AN9" s="348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</row>
    <row r="10" spans="1:60" ht="13.9" customHeight="1">
      <c r="A10" s="25"/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50"/>
      <c r="M10" s="351"/>
      <c r="N10" s="351"/>
      <c r="O10" s="351"/>
      <c r="P10" s="351"/>
      <c r="Q10" s="351"/>
      <c r="R10" s="351"/>
      <c r="S10" s="351"/>
      <c r="T10" s="351"/>
      <c r="U10" s="352"/>
      <c r="V10" s="350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  <c r="AG10" s="354"/>
      <c r="AH10" s="354"/>
      <c r="AI10" s="355"/>
      <c r="AJ10" s="346"/>
      <c r="AK10" s="347"/>
      <c r="AL10" s="347"/>
      <c r="AM10" s="347"/>
      <c r="AN10" s="348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</row>
    <row r="11" spans="1:60" ht="13.9" customHeight="1">
      <c r="A11" s="25"/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50"/>
      <c r="M11" s="351"/>
      <c r="N11" s="351"/>
      <c r="O11" s="351"/>
      <c r="P11" s="351"/>
      <c r="Q11" s="351"/>
      <c r="R11" s="351"/>
      <c r="S11" s="351"/>
      <c r="T11" s="351"/>
      <c r="U11" s="352"/>
      <c r="V11" s="350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  <c r="AG11" s="354"/>
      <c r="AH11" s="354"/>
      <c r="AI11" s="355"/>
      <c r="AJ11" s="346"/>
      <c r="AK11" s="347"/>
      <c r="AL11" s="347"/>
      <c r="AM11" s="347"/>
      <c r="AN11" s="348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</row>
    <row r="12" spans="1:60" ht="13.9" customHeight="1">
      <c r="A12" s="25"/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50"/>
      <c r="M12" s="351"/>
      <c r="N12" s="351"/>
      <c r="O12" s="351"/>
      <c r="P12" s="351"/>
      <c r="Q12" s="351"/>
      <c r="R12" s="351"/>
      <c r="S12" s="351"/>
      <c r="T12" s="351"/>
      <c r="U12" s="352"/>
      <c r="V12" s="350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  <c r="AG12" s="354"/>
      <c r="AH12" s="354"/>
      <c r="AI12" s="355"/>
      <c r="AJ12" s="346"/>
      <c r="AK12" s="347"/>
      <c r="AL12" s="347"/>
      <c r="AM12" s="347"/>
      <c r="AN12" s="348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</row>
    <row r="13" spans="1:60" ht="13.9" customHeight="1">
      <c r="A13" s="25"/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50"/>
      <c r="M13" s="351"/>
      <c r="N13" s="351"/>
      <c r="O13" s="351"/>
      <c r="P13" s="351"/>
      <c r="Q13" s="351"/>
      <c r="R13" s="351"/>
      <c r="S13" s="351"/>
      <c r="T13" s="351"/>
      <c r="U13" s="352"/>
      <c r="V13" s="350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  <c r="AG13" s="354"/>
      <c r="AH13" s="354"/>
      <c r="AI13" s="355"/>
      <c r="AJ13" s="346"/>
      <c r="AK13" s="347"/>
      <c r="AL13" s="347"/>
      <c r="AM13" s="347"/>
      <c r="AN13" s="348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</row>
    <row r="14" spans="1:60" ht="13.9" customHeight="1">
      <c r="A14" s="25"/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50"/>
      <c r="M14" s="351"/>
      <c r="N14" s="351"/>
      <c r="O14" s="351"/>
      <c r="P14" s="351"/>
      <c r="Q14" s="351"/>
      <c r="R14" s="351"/>
      <c r="S14" s="351"/>
      <c r="T14" s="351"/>
      <c r="U14" s="352"/>
      <c r="V14" s="350"/>
      <c r="W14" s="351"/>
      <c r="X14" s="351"/>
      <c r="Y14" s="351"/>
      <c r="Z14" s="351"/>
      <c r="AA14" s="351"/>
      <c r="AB14" s="351"/>
      <c r="AC14" s="351"/>
      <c r="AD14" s="351"/>
      <c r="AE14" s="352"/>
      <c r="AF14" s="353"/>
      <c r="AG14" s="354"/>
      <c r="AH14" s="354"/>
      <c r="AI14" s="355"/>
      <c r="AJ14" s="346"/>
      <c r="AK14" s="347"/>
      <c r="AL14" s="347"/>
      <c r="AM14" s="347"/>
      <c r="AN14" s="348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</row>
    <row r="15" spans="1:60" ht="13.9" customHeight="1">
      <c r="A15" s="25"/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50"/>
      <c r="M15" s="351"/>
      <c r="N15" s="351"/>
      <c r="O15" s="351"/>
      <c r="P15" s="351"/>
      <c r="Q15" s="351"/>
      <c r="R15" s="351"/>
      <c r="S15" s="351"/>
      <c r="T15" s="351"/>
      <c r="U15" s="352"/>
      <c r="V15" s="350"/>
      <c r="W15" s="351"/>
      <c r="X15" s="351"/>
      <c r="Y15" s="351"/>
      <c r="Z15" s="351"/>
      <c r="AA15" s="351"/>
      <c r="AB15" s="351"/>
      <c r="AC15" s="351"/>
      <c r="AD15" s="351"/>
      <c r="AE15" s="352"/>
      <c r="AF15" s="353"/>
      <c r="AG15" s="354"/>
      <c r="AH15" s="354"/>
      <c r="AI15" s="355"/>
      <c r="AJ15" s="346"/>
      <c r="AK15" s="347"/>
      <c r="AL15" s="347"/>
      <c r="AM15" s="347"/>
      <c r="AN15" s="348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</row>
    <row r="16" spans="1:60" ht="13.9" customHeight="1">
      <c r="A16" s="25"/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350"/>
      <c r="M16" s="351"/>
      <c r="N16" s="351"/>
      <c r="O16" s="351"/>
      <c r="P16" s="351"/>
      <c r="Q16" s="351"/>
      <c r="R16" s="351"/>
      <c r="S16" s="351"/>
      <c r="T16" s="351"/>
      <c r="U16" s="352"/>
      <c r="V16" s="350"/>
      <c r="W16" s="351"/>
      <c r="X16" s="351"/>
      <c r="Y16" s="351"/>
      <c r="Z16" s="351"/>
      <c r="AA16" s="351"/>
      <c r="AB16" s="351"/>
      <c r="AC16" s="351"/>
      <c r="AD16" s="351"/>
      <c r="AE16" s="352"/>
      <c r="AF16" s="353"/>
      <c r="AG16" s="354"/>
      <c r="AH16" s="354"/>
      <c r="AI16" s="355"/>
      <c r="AJ16" s="346"/>
      <c r="AK16" s="347"/>
      <c r="AL16" s="347"/>
      <c r="AM16" s="347"/>
      <c r="AN16" s="348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</row>
    <row r="17" spans="1:60" ht="13.9" customHeight="1">
      <c r="A17" s="25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0"/>
      <c r="M17" s="351"/>
      <c r="N17" s="351"/>
      <c r="O17" s="351"/>
      <c r="P17" s="351"/>
      <c r="Q17" s="351"/>
      <c r="R17" s="351"/>
      <c r="S17" s="351"/>
      <c r="T17" s="351"/>
      <c r="U17" s="352"/>
      <c r="V17" s="350"/>
      <c r="W17" s="351"/>
      <c r="X17" s="351"/>
      <c r="Y17" s="351"/>
      <c r="Z17" s="351"/>
      <c r="AA17" s="351"/>
      <c r="AB17" s="351"/>
      <c r="AC17" s="351"/>
      <c r="AD17" s="351"/>
      <c r="AE17" s="352"/>
      <c r="AF17" s="353"/>
      <c r="AG17" s="354"/>
      <c r="AH17" s="354"/>
      <c r="AI17" s="355"/>
      <c r="AJ17" s="346"/>
      <c r="AK17" s="347"/>
      <c r="AL17" s="347"/>
      <c r="AM17" s="347"/>
      <c r="AN17" s="348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</row>
    <row r="18" spans="1:60" ht="13.9" customHeight="1">
      <c r="A18" s="25"/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50"/>
      <c r="M18" s="351"/>
      <c r="N18" s="351"/>
      <c r="O18" s="351"/>
      <c r="P18" s="351"/>
      <c r="Q18" s="351"/>
      <c r="R18" s="351"/>
      <c r="S18" s="351"/>
      <c r="T18" s="351"/>
      <c r="U18" s="352"/>
      <c r="V18" s="350"/>
      <c r="W18" s="351"/>
      <c r="X18" s="351"/>
      <c r="Y18" s="351"/>
      <c r="Z18" s="351"/>
      <c r="AA18" s="351"/>
      <c r="AB18" s="351"/>
      <c r="AC18" s="351"/>
      <c r="AD18" s="351"/>
      <c r="AE18" s="352"/>
      <c r="AF18" s="184"/>
      <c r="AG18" s="185"/>
      <c r="AH18" s="185"/>
      <c r="AI18" s="186"/>
      <c r="AJ18" s="346"/>
      <c r="AK18" s="347"/>
      <c r="AL18" s="347"/>
      <c r="AM18" s="347"/>
      <c r="AN18" s="348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</row>
    <row r="19" spans="1:60" ht="13.9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</row>
    <row r="20" spans="1:60" ht="13.9" customHeight="1">
      <c r="A20" s="44"/>
      <c r="B20" s="362" t="s">
        <v>120</v>
      </c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/>
      <c r="AM20" s="362"/>
      <c r="AN20" s="362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</row>
    <row r="21" spans="1:60" ht="13.9" customHeight="1">
      <c r="A21" s="44"/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2"/>
      <c r="AM21" s="362"/>
      <c r="AN21" s="362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</row>
    <row r="22" spans="1:60" ht="13.9" customHeight="1">
      <c r="A22" s="44"/>
      <c r="B22" s="362" t="s">
        <v>212</v>
      </c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362"/>
      <c r="AH22" s="362"/>
      <c r="AI22" s="362"/>
      <c r="AJ22" s="362"/>
      <c r="AK22" s="362"/>
      <c r="AL22" s="362"/>
      <c r="AM22" s="362"/>
      <c r="AN22" s="362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</row>
    <row r="23" spans="1:60" ht="13.9" customHeight="1">
      <c r="A23" s="45"/>
      <c r="B23" s="362"/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/>
      <c r="AC23" s="362"/>
      <c r="AD23" s="362"/>
      <c r="AE23" s="362"/>
      <c r="AF23" s="362"/>
      <c r="AG23" s="362"/>
      <c r="AH23" s="362"/>
      <c r="AI23" s="362"/>
      <c r="AJ23" s="362"/>
      <c r="AK23" s="362"/>
      <c r="AL23" s="362"/>
      <c r="AM23" s="362"/>
      <c r="AN23" s="362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</row>
    <row r="24" spans="1:60" ht="13.9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</row>
    <row r="25" spans="1:60" ht="13.9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</row>
    <row r="26" spans="1:60" ht="13.9" customHeight="1">
      <c r="A26" s="25"/>
      <c r="B26" s="381" t="s">
        <v>721</v>
      </c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1"/>
      <c r="AI26" s="381"/>
      <c r="AJ26" s="381"/>
      <c r="AK26" s="381"/>
      <c r="AL26" s="381"/>
      <c r="AM26" s="381"/>
      <c r="AN26" s="381"/>
      <c r="AO26" s="381"/>
      <c r="AP26" s="381"/>
      <c r="AQ26" s="381"/>
      <c r="AR26" s="381"/>
      <c r="AS26" s="381"/>
      <c r="AT26" s="381"/>
      <c r="AU26" s="381"/>
      <c r="AV26" s="381"/>
      <c r="AW26" s="381"/>
      <c r="AX26" s="381"/>
      <c r="AY26" s="381"/>
      <c r="AZ26" s="25"/>
      <c r="BA26" s="25"/>
      <c r="BB26" s="25"/>
      <c r="BC26" s="25"/>
      <c r="BD26" s="25"/>
      <c r="BE26" s="25"/>
      <c r="BF26" s="25"/>
      <c r="BG26" s="25"/>
      <c r="BH26" s="25"/>
    </row>
    <row r="27" spans="1:60" ht="13.9" customHeight="1">
      <c r="A27" s="25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25"/>
      <c r="BA27" s="25"/>
      <c r="BB27" s="25"/>
      <c r="BC27" s="25"/>
      <c r="BD27" s="25"/>
      <c r="BE27" s="25"/>
      <c r="BF27" s="25"/>
      <c r="BG27" s="25"/>
      <c r="BH27" s="25"/>
    </row>
    <row r="28" spans="1:60" ht="13.9" customHeight="1">
      <c r="A28" s="25"/>
      <c r="B28" s="324" t="s">
        <v>26</v>
      </c>
      <c r="C28" s="324"/>
      <c r="D28" s="324"/>
      <c r="E28" s="324" t="s">
        <v>619</v>
      </c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 t="s">
        <v>620</v>
      </c>
      <c r="Q28" s="324"/>
      <c r="R28" s="324"/>
      <c r="S28" s="324" t="s">
        <v>621</v>
      </c>
      <c r="T28" s="324"/>
      <c r="U28" s="324"/>
      <c r="V28" s="324" t="s">
        <v>622</v>
      </c>
      <c r="W28" s="324"/>
      <c r="X28" s="324"/>
      <c r="Y28" s="324" t="s">
        <v>623</v>
      </c>
      <c r="Z28" s="324"/>
      <c r="AA28" s="325" t="s">
        <v>624</v>
      </c>
      <c r="AB28" s="325"/>
      <c r="AC28" s="325"/>
      <c r="AD28" s="325"/>
      <c r="AE28" s="325" t="s">
        <v>625</v>
      </c>
      <c r="AF28" s="325"/>
      <c r="AG28" s="325"/>
      <c r="AH28" s="325"/>
      <c r="AI28" s="325"/>
      <c r="AJ28" s="325"/>
      <c r="AK28" s="325" t="s">
        <v>626</v>
      </c>
      <c r="AL28" s="325"/>
      <c r="AM28" s="325"/>
      <c r="AN28" s="325" t="s">
        <v>681</v>
      </c>
      <c r="AO28" s="325"/>
      <c r="AP28" s="325"/>
      <c r="AQ28" s="325"/>
      <c r="AR28" s="325"/>
      <c r="AS28" s="325"/>
      <c r="AT28" s="325"/>
      <c r="AU28" s="325"/>
      <c r="AV28" s="325" t="s">
        <v>624</v>
      </c>
      <c r="AW28" s="325"/>
      <c r="AX28" s="325"/>
      <c r="AY28" s="325"/>
      <c r="AZ28" s="25"/>
      <c r="BA28" s="25"/>
      <c r="BB28" s="25"/>
      <c r="BC28" s="25"/>
      <c r="BD28" s="25"/>
      <c r="BE28" s="25"/>
      <c r="BF28" s="25"/>
      <c r="BG28" s="25"/>
      <c r="BH28" s="25"/>
    </row>
    <row r="29" spans="1:60" ht="13.9" customHeight="1">
      <c r="A29" s="25"/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5"/>
      <c r="AP29" s="325"/>
      <c r="AQ29" s="325"/>
      <c r="AR29" s="325"/>
      <c r="AS29" s="325"/>
      <c r="AT29" s="325"/>
      <c r="AU29" s="325"/>
      <c r="AV29" s="325"/>
      <c r="AW29" s="325"/>
      <c r="AX29" s="325"/>
      <c r="AY29" s="325"/>
      <c r="AZ29" s="25"/>
      <c r="BA29" s="25"/>
      <c r="BB29" s="25"/>
      <c r="BC29" s="25"/>
      <c r="BD29" s="25"/>
      <c r="BE29" s="25"/>
      <c r="BF29" s="25"/>
      <c r="BG29" s="25"/>
      <c r="BH29" s="25"/>
    </row>
    <row r="30" spans="1:60" ht="13.9" customHeight="1">
      <c r="A30" s="25"/>
      <c r="B30" s="376" t="s">
        <v>627</v>
      </c>
      <c r="C30" s="377"/>
      <c r="D30" s="378"/>
      <c r="E30" s="345" t="s">
        <v>680</v>
      </c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80"/>
      <c r="AB30" s="380"/>
      <c r="AC30" s="380"/>
      <c r="AD30" s="380"/>
      <c r="AE30" s="356" t="s">
        <v>628</v>
      </c>
      <c r="AF30" s="357"/>
      <c r="AG30" s="357"/>
      <c r="AH30" s="357"/>
      <c r="AI30" s="357"/>
      <c r="AJ30" s="358"/>
      <c r="AK30" s="359" t="s">
        <v>629</v>
      </c>
      <c r="AL30" s="360"/>
      <c r="AM30" s="361"/>
      <c r="AN30" s="332" t="s">
        <v>630</v>
      </c>
      <c r="AO30" s="333"/>
      <c r="AP30" s="333"/>
      <c r="AQ30" s="333"/>
      <c r="AR30" s="333"/>
      <c r="AS30" s="333"/>
      <c r="AT30" s="333"/>
      <c r="AU30" s="334"/>
      <c r="AV30" s="313"/>
      <c r="AW30" s="314"/>
      <c r="AX30" s="314"/>
      <c r="AY30" s="315"/>
      <c r="AZ30" s="25"/>
      <c r="BA30" s="25"/>
      <c r="BB30" s="25"/>
      <c r="BC30" s="25"/>
      <c r="BD30" s="25"/>
      <c r="BE30" s="25"/>
      <c r="BF30" s="25"/>
      <c r="BG30" s="25"/>
      <c r="BH30" s="25"/>
    </row>
    <row r="31" spans="1:60" ht="13.9" customHeight="1">
      <c r="A31" s="25"/>
      <c r="B31" s="342" t="s">
        <v>631</v>
      </c>
      <c r="C31" s="343"/>
      <c r="D31" s="344"/>
      <c r="E31" s="345" t="s">
        <v>680</v>
      </c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8"/>
      <c r="AB31" s="338"/>
      <c r="AC31" s="338"/>
      <c r="AD31" s="338"/>
      <c r="AE31" s="339"/>
      <c r="AF31" s="340"/>
      <c r="AG31" s="340"/>
      <c r="AH31" s="340"/>
      <c r="AI31" s="340"/>
      <c r="AJ31" s="341"/>
      <c r="AK31" s="143"/>
      <c r="AL31" s="144"/>
      <c r="AM31" s="145"/>
      <c r="AN31" s="332"/>
      <c r="AO31" s="333"/>
      <c r="AP31" s="333"/>
      <c r="AQ31" s="333"/>
      <c r="AR31" s="333"/>
      <c r="AS31" s="333"/>
      <c r="AT31" s="333"/>
      <c r="AU31" s="334"/>
      <c r="AV31" s="313"/>
      <c r="AW31" s="314"/>
      <c r="AX31" s="314"/>
      <c r="AY31" s="315"/>
      <c r="AZ31" s="25"/>
      <c r="BA31" s="25"/>
      <c r="BB31" s="25"/>
      <c r="BC31" s="25"/>
      <c r="BD31" s="25"/>
      <c r="BE31" s="25"/>
      <c r="BF31" s="25"/>
      <c r="BG31" s="25"/>
      <c r="BH31" s="25"/>
    </row>
    <row r="32" spans="1:60" ht="13.9" customHeight="1">
      <c r="A32" s="25"/>
      <c r="B32" s="342" t="s">
        <v>632</v>
      </c>
      <c r="C32" s="343"/>
      <c r="D32" s="344"/>
      <c r="E32" s="345" t="s">
        <v>680</v>
      </c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8"/>
      <c r="AB32" s="338"/>
      <c r="AC32" s="338"/>
      <c r="AD32" s="338"/>
      <c r="AE32" s="339"/>
      <c r="AF32" s="340"/>
      <c r="AG32" s="340"/>
      <c r="AH32" s="340"/>
      <c r="AI32" s="340"/>
      <c r="AJ32" s="341"/>
      <c r="AK32" s="143"/>
      <c r="AL32" s="144"/>
      <c r="AM32" s="145"/>
      <c r="AN32" s="332"/>
      <c r="AO32" s="333"/>
      <c r="AP32" s="333"/>
      <c r="AQ32" s="333"/>
      <c r="AR32" s="333"/>
      <c r="AS32" s="333"/>
      <c r="AT32" s="333"/>
      <c r="AU32" s="334"/>
      <c r="AV32" s="313"/>
      <c r="AW32" s="314"/>
      <c r="AX32" s="314"/>
      <c r="AY32" s="315"/>
      <c r="AZ32" s="25"/>
      <c r="BA32" s="25"/>
      <c r="BB32" s="25"/>
      <c r="BC32" s="25"/>
      <c r="BD32" s="25"/>
      <c r="BE32" s="25"/>
      <c r="BF32" s="25"/>
      <c r="BG32" s="25"/>
      <c r="BH32" s="25"/>
    </row>
    <row r="33" spans="1:60" ht="13.9" customHeight="1">
      <c r="A33" s="25"/>
      <c r="B33" s="342" t="s">
        <v>633</v>
      </c>
      <c r="C33" s="343"/>
      <c r="D33" s="344"/>
      <c r="E33" s="345" t="s">
        <v>680</v>
      </c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8"/>
      <c r="AB33" s="338"/>
      <c r="AC33" s="338"/>
      <c r="AD33" s="338"/>
      <c r="AE33" s="339"/>
      <c r="AF33" s="340"/>
      <c r="AG33" s="340"/>
      <c r="AH33" s="340"/>
      <c r="AI33" s="340"/>
      <c r="AJ33" s="341"/>
      <c r="AK33" s="143"/>
      <c r="AL33" s="144"/>
      <c r="AM33" s="145"/>
      <c r="AN33" s="332"/>
      <c r="AO33" s="333"/>
      <c r="AP33" s="333"/>
      <c r="AQ33" s="333"/>
      <c r="AR33" s="333"/>
      <c r="AS33" s="333"/>
      <c r="AT33" s="333"/>
      <c r="AU33" s="334"/>
      <c r="AV33" s="313"/>
      <c r="AW33" s="314"/>
      <c r="AX33" s="314"/>
      <c r="AY33" s="315"/>
      <c r="AZ33" s="25"/>
      <c r="BA33" s="25"/>
      <c r="BB33" s="25"/>
      <c r="BC33" s="25"/>
      <c r="BD33" s="25"/>
      <c r="BE33" s="25"/>
      <c r="BF33" s="25"/>
      <c r="BG33" s="25"/>
      <c r="BH33" s="25"/>
    </row>
    <row r="34" spans="1:60" ht="13.9" customHeight="1">
      <c r="A34" s="25"/>
      <c r="B34" s="342" t="s">
        <v>634</v>
      </c>
      <c r="C34" s="343"/>
      <c r="D34" s="344"/>
      <c r="E34" s="345" t="s">
        <v>680</v>
      </c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8"/>
      <c r="AB34" s="338"/>
      <c r="AC34" s="338"/>
      <c r="AD34" s="338"/>
      <c r="AE34" s="339"/>
      <c r="AF34" s="340"/>
      <c r="AG34" s="340"/>
      <c r="AH34" s="340"/>
      <c r="AI34" s="340"/>
      <c r="AJ34" s="341"/>
      <c r="AK34" s="143"/>
      <c r="AL34" s="144"/>
      <c r="AM34" s="145"/>
      <c r="AN34" s="332"/>
      <c r="AO34" s="333"/>
      <c r="AP34" s="333"/>
      <c r="AQ34" s="333"/>
      <c r="AR34" s="333"/>
      <c r="AS34" s="333"/>
      <c r="AT34" s="333"/>
      <c r="AU34" s="334"/>
      <c r="AV34" s="313"/>
      <c r="AW34" s="314"/>
      <c r="AX34" s="314"/>
      <c r="AY34" s="315"/>
      <c r="AZ34" s="25"/>
      <c r="BA34" s="25"/>
      <c r="BB34" s="25"/>
      <c r="BC34" s="25"/>
      <c r="BD34" s="25"/>
      <c r="BE34" s="25"/>
      <c r="BF34" s="25"/>
      <c r="BG34" s="25"/>
      <c r="BH34" s="25"/>
    </row>
    <row r="35" spans="1:60" ht="13.9" customHeight="1">
      <c r="A35" s="25"/>
      <c r="B35" s="342" t="s">
        <v>635</v>
      </c>
      <c r="C35" s="343"/>
      <c r="D35" s="344"/>
      <c r="E35" s="345" t="s">
        <v>680</v>
      </c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8"/>
      <c r="AB35" s="338"/>
      <c r="AC35" s="338"/>
      <c r="AD35" s="338"/>
      <c r="AE35" s="339"/>
      <c r="AF35" s="340"/>
      <c r="AG35" s="340"/>
      <c r="AH35" s="340"/>
      <c r="AI35" s="340"/>
      <c r="AJ35" s="341"/>
      <c r="AK35" s="143"/>
      <c r="AL35" s="144"/>
      <c r="AM35" s="145"/>
      <c r="AN35" s="332"/>
      <c r="AO35" s="333"/>
      <c r="AP35" s="333"/>
      <c r="AQ35" s="333"/>
      <c r="AR35" s="333"/>
      <c r="AS35" s="333"/>
      <c r="AT35" s="333"/>
      <c r="AU35" s="334"/>
      <c r="AV35" s="313"/>
      <c r="AW35" s="314"/>
      <c r="AX35" s="314"/>
      <c r="AY35" s="315"/>
      <c r="AZ35" s="25"/>
      <c r="BA35" s="25"/>
      <c r="BB35" s="25"/>
      <c r="BC35" s="25"/>
      <c r="BD35" s="25"/>
      <c r="BE35" s="25"/>
      <c r="BF35" s="25"/>
      <c r="BG35" s="25"/>
      <c r="BH35" s="25"/>
    </row>
    <row r="36" spans="1:60" ht="13.9" customHeight="1">
      <c r="A36" s="25"/>
      <c r="B36" s="342" t="s">
        <v>636</v>
      </c>
      <c r="C36" s="343"/>
      <c r="D36" s="344"/>
      <c r="E36" s="345" t="s">
        <v>680</v>
      </c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8"/>
      <c r="AB36" s="338"/>
      <c r="AC36" s="338"/>
      <c r="AD36" s="338"/>
      <c r="AE36" s="339"/>
      <c r="AF36" s="340"/>
      <c r="AG36" s="340"/>
      <c r="AH36" s="340"/>
      <c r="AI36" s="340"/>
      <c r="AJ36" s="341"/>
      <c r="AK36" s="143"/>
      <c r="AL36" s="144"/>
      <c r="AM36" s="145"/>
      <c r="AN36" s="332"/>
      <c r="AO36" s="333"/>
      <c r="AP36" s="333"/>
      <c r="AQ36" s="333"/>
      <c r="AR36" s="333"/>
      <c r="AS36" s="333"/>
      <c r="AT36" s="333"/>
      <c r="AU36" s="334"/>
      <c r="AV36" s="313"/>
      <c r="AW36" s="314"/>
      <c r="AX36" s="314"/>
      <c r="AY36" s="315"/>
      <c r="AZ36" s="25"/>
      <c r="BA36" s="25"/>
      <c r="BB36" s="25"/>
      <c r="BC36" s="25"/>
      <c r="BD36" s="25"/>
      <c r="BE36" s="25"/>
      <c r="BF36" s="25"/>
      <c r="BG36" s="25"/>
      <c r="BH36" s="25"/>
    </row>
    <row r="37" spans="1:60" ht="13.9" customHeight="1">
      <c r="A37" s="25"/>
      <c r="B37" s="342" t="s">
        <v>637</v>
      </c>
      <c r="C37" s="343"/>
      <c r="D37" s="344"/>
      <c r="E37" s="345" t="s">
        <v>680</v>
      </c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37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338"/>
      <c r="AB37" s="338"/>
      <c r="AC37" s="338"/>
      <c r="AD37" s="338"/>
      <c r="AE37" s="339"/>
      <c r="AF37" s="340"/>
      <c r="AG37" s="340"/>
      <c r="AH37" s="340"/>
      <c r="AI37" s="340"/>
      <c r="AJ37" s="341"/>
      <c r="AK37" s="143"/>
      <c r="AL37" s="144"/>
      <c r="AM37" s="145"/>
      <c r="AN37" s="332"/>
      <c r="AO37" s="333"/>
      <c r="AP37" s="333"/>
      <c r="AQ37" s="333"/>
      <c r="AR37" s="333"/>
      <c r="AS37" s="333"/>
      <c r="AT37" s="333"/>
      <c r="AU37" s="334"/>
      <c r="AV37" s="313"/>
      <c r="AW37" s="314"/>
      <c r="AX37" s="314"/>
      <c r="AY37" s="315"/>
      <c r="AZ37" s="25"/>
      <c r="BA37" s="25"/>
      <c r="BB37" s="25"/>
      <c r="BC37" s="25"/>
      <c r="BD37" s="25"/>
      <c r="BE37" s="25"/>
      <c r="BF37" s="25"/>
      <c r="BG37" s="25"/>
      <c r="BH37" s="25"/>
    </row>
    <row r="38" spans="1:60" ht="13.9" customHeight="1">
      <c r="A38" s="25"/>
      <c r="B38" s="342" t="s">
        <v>638</v>
      </c>
      <c r="C38" s="343"/>
      <c r="D38" s="344"/>
      <c r="E38" s="345" t="s">
        <v>680</v>
      </c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8"/>
      <c r="AB38" s="338"/>
      <c r="AC38" s="338"/>
      <c r="AD38" s="338"/>
      <c r="AE38" s="339"/>
      <c r="AF38" s="340"/>
      <c r="AG38" s="340"/>
      <c r="AH38" s="340"/>
      <c r="AI38" s="340"/>
      <c r="AJ38" s="341"/>
      <c r="AK38" s="143"/>
      <c r="AL38" s="144"/>
      <c r="AM38" s="145"/>
      <c r="AN38" s="332"/>
      <c r="AO38" s="333"/>
      <c r="AP38" s="333"/>
      <c r="AQ38" s="333"/>
      <c r="AR38" s="333"/>
      <c r="AS38" s="333"/>
      <c r="AT38" s="333"/>
      <c r="AU38" s="334"/>
      <c r="AV38" s="313"/>
      <c r="AW38" s="314"/>
      <c r="AX38" s="314"/>
      <c r="AY38" s="315"/>
      <c r="AZ38" s="25"/>
      <c r="BA38" s="25"/>
      <c r="BB38" s="25"/>
      <c r="BC38" s="25"/>
      <c r="BD38" s="25"/>
      <c r="BE38" s="25"/>
      <c r="BF38" s="25"/>
      <c r="BG38" s="25"/>
      <c r="BH38" s="25"/>
    </row>
    <row r="39" spans="1:60" ht="13.9" customHeight="1">
      <c r="A39" s="25"/>
      <c r="B39" s="342" t="s">
        <v>639</v>
      </c>
      <c r="C39" s="343"/>
      <c r="D39" s="344"/>
      <c r="E39" s="345" t="s">
        <v>680</v>
      </c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8"/>
      <c r="AB39" s="338"/>
      <c r="AC39" s="338"/>
      <c r="AD39" s="338"/>
      <c r="AE39" s="339"/>
      <c r="AF39" s="340"/>
      <c r="AG39" s="340"/>
      <c r="AH39" s="340"/>
      <c r="AI39" s="340"/>
      <c r="AJ39" s="341"/>
      <c r="AK39" s="143"/>
      <c r="AL39" s="144"/>
      <c r="AM39" s="145"/>
      <c r="AN39" s="332"/>
      <c r="AO39" s="333"/>
      <c r="AP39" s="333"/>
      <c r="AQ39" s="333"/>
      <c r="AR39" s="333"/>
      <c r="AS39" s="333"/>
      <c r="AT39" s="333"/>
      <c r="AU39" s="334"/>
      <c r="AV39" s="313"/>
      <c r="AW39" s="314"/>
      <c r="AX39" s="314"/>
      <c r="AY39" s="315"/>
      <c r="AZ39" s="25"/>
      <c r="BA39" s="25"/>
      <c r="BB39" s="25"/>
      <c r="BC39" s="25"/>
      <c r="BD39" s="25"/>
      <c r="BE39" s="25"/>
      <c r="BF39" s="25"/>
      <c r="BG39" s="25"/>
      <c r="BH39" s="25"/>
    </row>
    <row r="40" spans="1:60" ht="13.9" customHeight="1">
      <c r="A40" s="25"/>
      <c r="B40" s="326" t="s">
        <v>640</v>
      </c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  <c r="AA40" s="328">
        <f>+SUM(AA30:AD39)</f>
        <v>0</v>
      </c>
      <c r="AB40" s="328"/>
      <c r="AC40" s="328"/>
      <c r="AD40" s="328"/>
      <c r="AE40" s="329"/>
      <c r="AF40" s="330"/>
      <c r="AG40" s="330"/>
      <c r="AH40" s="330"/>
      <c r="AI40" s="330"/>
      <c r="AJ40" s="331"/>
      <c r="AK40" s="329"/>
      <c r="AL40" s="335"/>
      <c r="AM40" s="336"/>
      <c r="AN40" s="316"/>
      <c r="AO40" s="317"/>
      <c r="AP40" s="317"/>
      <c r="AQ40" s="317"/>
      <c r="AR40" s="317"/>
      <c r="AS40" s="317"/>
      <c r="AT40" s="317"/>
      <c r="AU40" s="318"/>
      <c r="AV40" s="319">
        <f>+SUM(AV30:AY39)</f>
        <v>0</v>
      </c>
      <c r="AW40" s="320"/>
      <c r="AX40" s="320"/>
      <c r="AY40" s="321"/>
      <c r="AZ40" s="25"/>
      <c r="BA40" s="25"/>
      <c r="BB40" s="25"/>
      <c r="BC40" s="25"/>
      <c r="BD40" s="25"/>
      <c r="BE40" s="25"/>
      <c r="BF40" s="25"/>
      <c r="BG40" s="25"/>
      <c r="BH40" s="25"/>
    </row>
    <row r="41" spans="1:60" ht="13.9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</row>
    <row r="42" spans="1:60" ht="13.9" customHeight="1">
      <c r="A42" s="25"/>
      <c r="B42" s="322" t="s">
        <v>682</v>
      </c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2"/>
      <c r="AI42" s="322"/>
      <c r="AJ42" s="322"/>
      <c r="AK42" s="322"/>
      <c r="AL42" s="322"/>
      <c r="AM42" s="322"/>
      <c r="AN42" s="322"/>
      <c r="AO42" s="322"/>
      <c r="AP42" s="322"/>
      <c r="AQ42" s="322"/>
      <c r="AR42" s="322"/>
      <c r="AS42" s="322"/>
      <c r="AT42" s="322"/>
      <c r="AU42" s="322"/>
      <c r="AV42" s="322"/>
      <c r="AW42" s="322"/>
      <c r="AX42" s="322"/>
      <c r="AY42" s="322"/>
      <c r="AZ42" s="322"/>
      <c r="BA42" s="25"/>
      <c r="BB42" s="25"/>
      <c r="BC42" s="25"/>
      <c r="BD42" s="25"/>
      <c r="BE42" s="25"/>
      <c r="BF42" s="25"/>
      <c r="BG42" s="25"/>
      <c r="BH42" s="25"/>
    </row>
    <row r="43" spans="1:60" ht="13.9" customHeight="1">
      <c r="A43" s="25"/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  <c r="AN43" s="322"/>
      <c r="AO43" s="322"/>
      <c r="AP43" s="322"/>
      <c r="AQ43" s="322"/>
      <c r="AR43" s="322"/>
      <c r="AS43" s="322"/>
      <c r="AT43" s="322"/>
      <c r="AU43" s="322"/>
      <c r="AV43" s="322"/>
      <c r="AW43" s="322"/>
      <c r="AX43" s="322"/>
      <c r="AY43" s="322"/>
      <c r="AZ43" s="322"/>
      <c r="BA43" s="25"/>
      <c r="BB43" s="25"/>
      <c r="BC43" s="25"/>
      <c r="BD43" s="25"/>
      <c r="BE43" s="25"/>
      <c r="BF43" s="25"/>
      <c r="BG43" s="25"/>
      <c r="BH43" s="25"/>
    </row>
    <row r="44" spans="1:60" ht="13.9" customHeight="1">
      <c r="A44" s="25"/>
      <c r="B44" s="322" t="s">
        <v>683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  <c r="AV44" s="322"/>
      <c r="AW44" s="322"/>
      <c r="AX44" s="322"/>
      <c r="AY44" s="322"/>
      <c r="AZ44" s="322"/>
      <c r="BA44" s="25"/>
      <c r="BB44" s="25"/>
      <c r="BC44" s="25"/>
      <c r="BD44" s="25"/>
      <c r="BE44" s="25"/>
      <c r="BF44" s="25"/>
      <c r="BG44" s="25"/>
      <c r="BH44" s="25"/>
    </row>
    <row r="45" spans="1:60" ht="13.9" customHeight="1">
      <c r="A45" s="25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  <c r="AV45" s="322"/>
      <c r="AW45" s="322"/>
      <c r="AX45" s="322"/>
      <c r="AY45" s="322"/>
      <c r="AZ45" s="322"/>
      <c r="BA45" s="25"/>
      <c r="BB45" s="25"/>
      <c r="BC45" s="25"/>
      <c r="BD45" s="25"/>
      <c r="BE45" s="25"/>
      <c r="BF45" s="25"/>
      <c r="BG45" s="25"/>
      <c r="BH45" s="25"/>
    </row>
    <row r="46" spans="1:60" ht="13.9" customHeight="1">
      <c r="A46" s="25"/>
      <c r="B46" s="322" t="s">
        <v>684</v>
      </c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  <c r="AV46" s="322"/>
      <c r="AW46" s="322"/>
      <c r="AX46" s="322"/>
      <c r="AY46" s="322"/>
      <c r="AZ46" s="322"/>
      <c r="BA46" s="25"/>
      <c r="BB46" s="25"/>
      <c r="BC46" s="25"/>
      <c r="BD46" s="25"/>
      <c r="BE46" s="25"/>
      <c r="BF46" s="25"/>
      <c r="BG46" s="25"/>
      <c r="BH46" s="25"/>
    </row>
    <row r="47" spans="1:60" ht="13.9" customHeight="1">
      <c r="A47" s="25"/>
      <c r="B47" s="322"/>
      <c r="C47" s="322"/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  <c r="AV47" s="322"/>
      <c r="AW47" s="322"/>
      <c r="AX47" s="322"/>
      <c r="AY47" s="322"/>
      <c r="AZ47" s="322"/>
      <c r="BA47" s="25"/>
      <c r="BB47" s="25"/>
      <c r="BC47" s="25"/>
      <c r="BD47" s="25"/>
      <c r="BE47" s="25"/>
      <c r="BF47" s="25"/>
      <c r="BG47" s="25"/>
      <c r="BH47" s="25"/>
    </row>
    <row r="48" spans="1:60" ht="13.9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</row>
    <row r="49" spans="1:60" ht="13.9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</row>
    <row r="50" spans="1:60" ht="13.9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</row>
    <row r="51" spans="1:60" ht="13.9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</row>
    <row r="52" spans="1:60" ht="13.9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</row>
    <row r="53" spans="1:60" ht="13.9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</row>
    <row r="54" spans="1:60" ht="13.9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</row>
    <row r="55" spans="1:60" ht="13.9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</row>
    <row r="56" spans="1:60" ht="13.9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</row>
    <row r="57" spans="1:60" ht="13.9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</row>
    <row r="58" spans="1:60" ht="13.9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</row>
    <row r="59" spans="1:60" ht="13.9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</row>
    <row r="60" spans="1:60" ht="13.9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</row>
    <row r="61" spans="1:60" ht="13.9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</row>
    <row r="62" spans="1:60" ht="13.9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</row>
    <row r="63" spans="1:60" ht="13.9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</row>
    <row r="64" spans="1:60" ht="13.9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</row>
    <row r="65" spans="1:60" ht="13.9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</row>
    <row r="66" spans="1:60" ht="13.9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</row>
    <row r="67" spans="1:60" ht="13.9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</row>
    <row r="68" spans="1:60" ht="13.9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</row>
    <row r="69" spans="1:60" ht="13.9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</row>
    <row r="70" spans="1:60" ht="13.9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</row>
    <row r="71" spans="1:60" ht="13.9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</row>
    <row r="72" spans="1:60" ht="13.9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</row>
    <row r="73" spans="1:60" ht="13.9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</row>
    <row r="74" spans="1:60" ht="13.9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</row>
    <row r="75" spans="1:60" ht="13.9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</row>
    <row r="76" spans="1:60" ht="13.9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</row>
    <row r="77" spans="1:60" ht="13.9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</row>
    <row r="78" spans="1:60" ht="13.9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</row>
    <row r="79" spans="1:60" ht="13.9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</row>
    <row r="80" spans="1:60" ht="13.9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</row>
    <row r="83" spans="2:31" ht="13.9" customHeight="1">
      <c r="B83" s="382" t="s">
        <v>121</v>
      </c>
      <c r="C83" s="383"/>
      <c r="D83" s="383"/>
      <c r="E83" s="383"/>
      <c r="F83" s="383"/>
      <c r="G83" s="383"/>
      <c r="H83" s="383"/>
      <c r="I83" s="383"/>
      <c r="J83" s="383"/>
      <c r="K83" s="383"/>
      <c r="L83" s="383"/>
      <c r="M83" s="383"/>
      <c r="N83" s="383"/>
      <c r="O83" s="383"/>
      <c r="P83" s="383"/>
      <c r="Q83" s="383"/>
      <c r="R83" s="383"/>
      <c r="S83" s="383"/>
      <c r="T83" s="383"/>
      <c r="U83" s="383"/>
      <c r="V83" s="383"/>
      <c r="W83" s="383"/>
      <c r="X83" s="383"/>
      <c r="Y83" s="383"/>
      <c r="Z83" s="383"/>
      <c r="AA83" s="46"/>
      <c r="AB83" s="46"/>
      <c r="AC83" s="46"/>
      <c r="AD83" s="46"/>
      <c r="AE83" s="46"/>
    </row>
    <row r="84" spans="2:31" ht="13.9" customHeight="1">
      <c r="B84" s="382" t="s">
        <v>122</v>
      </c>
      <c r="C84" s="383"/>
      <c r="D84" s="383"/>
      <c r="E84" s="383"/>
      <c r="F84" s="383"/>
      <c r="G84" s="383"/>
      <c r="H84" s="383"/>
      <c r="I84" s="383"/>
      <c r="J84" s="383"/>
      <c r="K84" s="383"/>
      <c r="L84" s="383"/>
      <c r="M84" s="383"/>
      <c r="N84" s="383"/>
      <c r="O84" s="383"/>
      <c r="P84" s="383"/>
      <c r="Q84" s="383"/>
      <c r="R84" s="383"/>
      <c r="S84" s="383"/>
      <c r="T84" s="383"/>
      <c r="U84" s="383"/>
      <c r="V84" s="383"/>
      <c r="W84" s="383"/>
      <c r="X84" s="383"/>
      <c r="Y84" s="383"/>
      <c r="Z84" s="383"/>
      <c r="AA84" s="46"/>
      <c r="AB84" s="46"/>
      <c r="AC84" s="46"/>
      <c r="AD84" s="46"/>
      <c r="AE84" s="46"/>
    </row>
    <row r="85" spans="2:31" ht="13.9" customHeight="1">
      <c r="B85" s="382" t="s">
        <v>123</v>
      </c>
      <c r="C85" s="383"/>
      <c r="D85" s="383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383"/>
      <c r="Q85" s="383"/>
      <c r="R85" s="383"/>
      <c r="S85" s="383"/>
      <c r="T85" s="383"/>
      <c r="U85" s="383"/>
      <c r="V85" s="383"/>
      <c r="W85" s="383"/>
      <c r="X85" s="383"/>
      <c r="Y85" s="383"/>
      <c r="Z85" s="383"/>
      <c r="AA85" s="46"/>
      <c r="AB85" s="46"/>
      <c r="AC85" s="46"/>
      <c r="AD85" s="46"/>
      <c r="AE85" s="46"/>
    </row>
    <row r="86" spans="2:31" ht="13.9" customHeight="1">
      <c r="B86" s="382" t="s">
        <v>124</v>
      </c>
      <c r="C86" s="38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  <c r="R86" s="383"/>
      <c r="S86" s="383"/>
      <c r="T86" s="383"/>
      <c r="U86" s="383"/>
      <c r="V86" s="383"/>
      <c r="W86" s="383"/>
      <c r="X86" s="383"/>
      <c r="Y86" s="383"/>
      <c r="Z86" s="383"/>
      <c r="AA86" s="46"/>
      <c r="AB86" s="46"/>
      <c r="AC86" s="46"/>
      <c r="AD86" s="46"/>
      <c r="AE86" s="46"/>
    </row>
    <row r="87" spans="2:31" ht="13.9" customHeight="1">
      <c r="B87" s="382" t="s">
        <v>125</v>
      </c>
      <c r="C87" s="383"/>
      <c r="D87" s="383"/>
      <c r="E87" s="383"/>
      <c r="F87" s="383"/>
      <c r="G87" s="383"/>
      <c r="H87" s="383"/>
      <c r="I87" s="383"/>
      <c r="J87" s="383"/>
      <c r="K87" s="383"/>
      <c r="L87" s="383"/>
      <c r="M87" s="383"/>
      <c r="N87" s="383"/>
      <c r="O87" s="383"/>
      <c r="P87" s="383"/>
      <c r="Q87" s="383"/>
      <c r="R87" s="383"/>
      <c r="S87" s="383"/>
      <c r="T87" s="383"/>
      <c r="U87" s="383"/>
      <c r="V87" s="383"/>
      <c r="W87" s="383"/>
      <c r="X87" s="383"/>
      <c r="Y87" s="383"/>
      <c r="Z87" s="383"/>
      <c r="AA87" s="46"/>
      <c r="AB87" s="46"/>
      <c r="AC87" s="46"/>
      <c r="AD87" s="46"/>
      <c r="AE87" s="46"/>
    </row>
    <row r="88" spans="2:31" ht="13.9" customHeight="1">
      <c r="B88" s="382" t="s">
        <v>126</v>
      </c>
      <c r="C88" s="383"/>
      <c r="D88" s="383"/>
      <c r="E88" s="383"/>
      <c r="F88" s="383"/>
      <c r="G88" s="383"/>
      <c r="H88" s="383"/>
      <c r="I88" s="383"/>
      <c r="J88" s="383"/>
      <c r="K88" s="383"/>
      <c r="L88" s="383"/>
      <c r="M88" s="383"/>
      <c r="N88" s="383"/>
      <c r="O88" s="383"/>
      <c r="P88" s="383"/>
      <c r="Q88" s="383"/>
      <c r="R88" s="383"/>
      <c r="S88" s="383"/>
      <c r="T88" s="383"/>
      <c r="U88" s="383"/>
      <c r="V88" s="383"/>
      <c r="W88" s="383"/>
      <c r="X88" s="383"/>
      <c r="Y88" s="383"/>
      <c r="Z88" s="383"/>
      <c r="AA88" s="46"/>
      <c r="AB88" s="46"/>
      <c r="AC88" s="46"/>
      <c r="AD88" s="46"/>
      <c r="AE88" s="46"/>
    </row>
    <row r="89" spans="2:31" ht="13.9" customHeight="1">
      <c r="B89" s="382" t="s">
        <v>127</v>
      </c>
      <c r="C89" s="383"/>
      <c r="D89" s="383"/>
      <c r="E89" s="383"/>
      <c r="F89" s="383"/>
      <c r="G89" s="383"/>
      <c r="H89" s="383"/>
      <c r="I89" s="383"/>
      <c r="J89" s="383"/>
      <c r="K89" s="383"/>
      <c r="L89" s="383"/>
      <c r="M89" s="383"/>
      <c r="N89" s="383"/>
      <c r="O89" s="383"/>
      <c r="P89" s="383"/>
      <c r="Q89" s="383"/>
      <c r="R89" s="383"/>
      <c r="S89" s="383"/>
      <c r="T89" s="383"/>
      <c r="U89" s="383"/>
      <c r="V89" s="383"/>
      <c r="W89" s="383"/>
      <c r="X89" s="383"/>
      <c r="Y89" s="383"/>
      <c r="Z89" s="383"/>
      <c r="AA89" s="46"/>
      <c r="AB89" s="46"/>
      <c r="AC89" s="46"/>
      <c r="AD89" s="46"/>
      <c r="AE89" s="46"/>
    </row>
    <row r="90" spans="2:31" ht="13.9" customHeight="1">
      <c r="B90" s="382" t="s">
        <v>128</v>
      </c>
      <c r="C90" s="383"/>
      <c r="D90" s="383"/>
      <c r="E90" s="383"/>
      <c r="F90" s="383"/>
      <c r="G90" s="383"/>
      <c r="H90" s="383"/>
      <c r="I90" s="383"/>
      <c r="J90" s="383"/>
      <c r="K90" s="383"/>
      <c r="L90" s="383"/>
      <c r="M90" s="383"/>
      <c r="N90" s="383"/>
      <c r="O90" s="383"/>
      <c r="P90" s="383"/>
      <c r="Q90" s="383"/>
      <c r="R90" s="383"/>
      <c r="S90" s="383"/>
      <c r="T90" s="383"/>
      <c r="U90" s="383"/>
      <c r="V90" s="383"/>
      <c r="W90" s="383"/>
      <c r="X90" s="383"/>
      <c r="Y90" s="383"/>
      <c r="Z90" s="383"/>
      <c r="AA90" s="46"/>
      <c r="AB90" s="46"/>
      <c r="AC90" s="46"/>
      <c r="AD90" s="46"/>
      <c r="AE90" s="46"/>
    </row>
    <row r="91" spans="2:31" ht="13.9" customHeight="1">
      <c r="B91" s="382" t="s">
        <v>129</v>
      </c>
      <c r="C91" s="383"/>
      <c r="D91" s="383"/>
      <c r="E91" s="383"/>
      <c r="F91" s="383"/>
      <c r="G91" s="383"/>
      <c r="H91" s="383"/>
      <c r="I91" s="383"/>
      <c r="J91" s="383"/>
      <c r="K91" s="383"/>
      <c r="L91" s="383"/>
      <c r="M91" s="383"/>
      <c r="N91" s="383"/>
      <c r="O91" s="383"/>
      <c r="P91" s="383"/>
      <c r="Q91" s="383"/>
      <c r="R91" s="383"/>
      <c r="S91" s="383"/>
      <c r="T91" s="383"/>
      <c r="U91" s="383"/>
      <c r="V91" s="383"/>
      <c r="W91" s="383"/>
      <c r="X91" s="383"/>
      <c r="Y91" s="383"/>
      <c r="Z91" s="383"/>
      <c r="AA91" s="46"/>
      <c r="AB91" s="46"/>
      <c r="AC91" s="46"/>
      <c r="AD91" s="46"/>
      <c r="AE91" s="46"/>
    </row>
    <row r="92" spans="2:31" ht="13.9" customHeight="1">
      <c r="B92" s="382" t="s">
        <v>115</v>
      </c>
      <c r="C92" s="383"/>
      <c r="D92" s="383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383"/>
      <c r="Q92" s="383"/>
      <c r="R92" s="383"/>
      <c r="S92" s="383"/>
      <c r="T92" s="383"/>
      <c r="U92" s="383"/>
      <c r="V92" s="383"/>
      <c r="W92" s="383"/>
      <c r="X92" s="383"/>
      <c r="Y92" s="383"/>
      <c r="Z92" s="383"/>
      <c r="AA92" s="46"/>
      <c r="AB92" s="46"/>
      <c r="AC92" s="46"/>
      <c r="AD92" s="46"/>
      <c r="AE92" s="46"/>
    </row>
    <row r="93" spans="2:31" ht="13.9" customHeight="1">
      <c r="B93" s="382"/>
      <c r="C93" s="383"/>
      <c r="D93" s="383"/>
      <c r="E93" s="383"/>
      <c r="F93" s="383"/>
      <c r="G93" s="383"/>
      <c r="H93" s="383"/>
      <c r="I93" s="383"/>
      <c r="J93" s="383"/>
      <c r="K93" s="383"/>
      <c r="L93" s="383"/>
      <c r="M93" s="383"/>
      <c r="N93" s="383"/>
      <c r="O93" s="383"/>
      <c r="P93" s="383"/>
      <c r="Q93" s="383"/>
      <c r="R93" s="383"/>
      <c r="S93" s="383"/>
      <c r="T93" s="383"/>
      <c r="U93" s="383"/>
      <c r="V93" s="383"/>
      <c r="W93" s="383"/>
      <c r="X93" s="383"/>
      <c r="Y93" s="383"/>
      <c r="Z93" s="383"/>
      <c r="AA93" s="46"/>
      <c r="AB93" s="46"/>
      <c r="AC93" s="46"/>
      <c r="AD93" s="46"/>
      <c r="AE93" s="46"/>
    </row>
    <row r="501" spans="1:1" ht="13.9" customHeight="1">
      <c r="A501" s="2" t="s">
        <v>680</v>
      </c>
    </row>
    <row r="502" spans="1:1" ht="13.9" customHeight="1">
      <c r="A502" s="142" t="s">
        <v>219</v>
      </c>
    </row>
    <row r="503" spans="1:1" ht="13.9" customHeight="1">
      <c r="A503" s="141" t="s">
        <v>295</v>
      </c>
    </row>
    <row r="504" spans="1:1" ht="13.9" customHeight="1">
      <c r="A504" s="141" t="s">
        <v>296</v>
      </c>
    </row>
    <row r="505" spans="1:1" ht="13.9" customHeight="1">
      <c r="A505" s="141" t="s">
        <v>298</v>
      </c>
    </row>
    <row r="506" spans="1:1" ht="13.9" customHeight="1">
      <c r="A506" s="141" t="s">
        <v>299</v>
      </c>
    </row>
    <row r="507" spans="1:1" ht="13.9" customHeight="1">
      <c r="A507" s="141" t="s">
        <v>300</v>
      </c>
    </row>
    <row r="508" spans="1:1" ht="13.9" customHeight="1">
      <c r="A508" s="141" t="s">
        <v>432</v>
      </c>
    </row>
    <row r="509" spans="1:1" ht="13.9" customHeight="1">
      <c r="A509" s="141" t="s">
        <v>301</v>
      </c>
    </row>
    <row r="510" spans="1:1" ht="13.9" customHeight="1">
      <c r="A510" s="142" t="s">
        <v>223</v>
      </c>
    </row>
    <row r="511" spans="1:1" ht="13.9" customHeight="1">
      <c r="A511" s="142" t="s">
        <v>224</v>
      </c>
    </row>
    <row r="512" spans="1:1" ht="13.9" customHeight="1">
      <c r="A512" s="141" t="s">
        <v>433</v>
      </c>
    </row>
    <row r="513" spans="1:1" ht="13.9" customHeight="1">
      <c r="A513" s="141" t="s">
        <v>365</v>
      </c>
    </row>
    <row r="514" spans="1:1" ht="13.9" customHeight="1">
      <c r="A514" s="142" t="s">
        <v>226</v>
      </c>
    </row>
    <row r="515" spans="1:1" ht="13.9" customHeight="1">
      <c r="A515" s="141" t="s">
        <v>302</v>
      </c>
    </row>
    <row r="516" spans="1:1" ht="13.9" customHeight="1">
      <c r="A516" s="142" t="s">
        <v>228</v>
      </c>
    </row>
    <row r="517" spans="1:1" ht="13.9" customHeight="1">
      <c r="A517" s="141" t="s">
        <v>366</v>
      </c>
    </row>
    <row r="518" spans="1:1" ht="13.9" customHeight="1">
      <c r="A518" s="142" t="s">
        <v>230</v>
      </c>
    </row>
    <row r="519" spans="1:1" ht="13.9" customHeight="1">
      <c r="A519" s="142" t="s">
        <v>679</v>
      </c>
    </row>
    <row r="520" spans="1:1" ht="13.9" customHeight="1">
      <c r="A520" s="141" t="s">
        <v>303</v>
      </c>
    </row>
    <row r="521" spans="1:1" ht="13.9" customHeight="1">
      <c r="A521" s="141" t="s">
        <v>304</v>
      </c>
    </row>
    <row r="522" spans="1:1" ht="13.9" customHeight="1">
      <c r="A522" s="141" t="s">
        <v>367</v>
      </c>
    </row>
    <row r="523" spans="1:1" ht="13.9" customHeight="1">
      <c r="A523" s="141" t="s">
        <v>305</v>
      </c>
    </row>
    <row r="524" spans="1:1" ht="13.9" customHeight="1">
      <c r="A524" s="141" t="s">
        <v>434</v>
      </c>
    </row>
    <row r="525" spans="1:1" ht="13.9" customHeight="1">
      <c r="A525" s="141" t="s">
        <v>368</v>
      </c>
    </row>
    <row r="526" spans="1:1" ht="13.9" customHeight="1">
      <c r="A526" s="141" t="s">
        <v>306</v>
      </c>
    </row>
    <row r="527" spans="1:1" ht="13.9" customHeight="1">
      <c r="A527" s="141" t="s">
        <v>435</v>
      </c>
    </row>
    <row r="528" spans="1:1" ht="13.9" customHeight="1">
      <c r="A528" s="141" t="s">
        <v>436</v>
      </c>
    </row>
    <row r="529" spans="1:1" ht="13.9" customHeight="1">
      <c r="A529" s="142" t="s">
        <v>233</v>
      </c>
    </row>
    <row r="530" spans="1:1" ht="13.9" customHeight="1">
      <c r="A530" s="142" t="s">
        <v>235</v>
      </c>
    </row>
    <row r="531" spans="1:1" ht="13.9" customHeight="1">
      <c r="A531" s="141" t="s">
        <v>437</v>
      </c>
    </row>
    <row r="532" spans="1:1" ht="13.9" customHeight="1">
      <c r="A532" s="141" t="s">
        <v>307</v>
      </c>
    </row>
    <row r="533" spans="1:1" ht="13.9" customHeight="1">
      <c r="A533" s="141" t="s">
        <v>308</v>
      </c>
    </row>
    <row r="534" spans="1:1" ht="13.9" customHeight="1">
      <c r="A534" s="142" t="s">
        <v>236</v>
      </c>
    </row>
    <row r="535" spans="1:1" ht="13.9" customHeight="1">
      <c r="A535" s="141" t="s">
        <v>309</v>
      </c>
    </row>
    <row r="536" spans="1:1" ht="13.9" customHeight="1">
      <c r="A536" s="141" t="s">
        <v>369</v>
      </c>
    </row>
    <row r="537" spans="1:1" ht="13.9" customHeight="1">
      <c r="A537" s="141" t="s">
        <v>438</v>
      </c>
    </row>
    <row r="538" spans="1:1" ht="13.9" customHeight="1">
      <c r="A538" s="141" t="s">
        <v>370</v>
      </c>
    </row>
    <row r="539" spans="1:1" ht="13.9" customHeight="1">
      <c r="A539" s="141" t="s">
        <v>310</v>
      </c>
    </row>
    <row r="540" spans="1:1" ht="13.9" customHeight="1">
      <c r="A540" s="141" t="s">
        <v>439</v>
      </c>
    </row>
    <row r="541" spans="1:1" ht="13.9" customHeight="1">
      <c r="A541" s="141" t="s">
        <v>311</v>
      </c>
    </row>
    <row r="542" spans="1:1" ht="13.9" customHeight="1">
      <c r="A542" s="141" t="s">
        <v>312</v>
      </c>
    </row>
    <row r="543" spans="1:1" ht="13.9" customHeight="1">
      <c r="A543" s="141" t="s">
        <v>371</v>
      </c>
    </row>
    <row r="544" spans="1:1" ht="13.9" customHeight="1">
      <c r="A544" s="141" t="s">
        <v>372</v>
      </c>
    </row>
    <row r="545" spans="1:1" ht="13.9" customHeight="1">
      <c r="A545" s="141" t="s">
        <v>373</v>
      </c>
    </row>
    <row r="546" spans="1:1" ht="13.9" customHeight="1">
      <c r="A546" s="142" t="s">
        <v>237</v>
      </c>
    </row>
    <row r="547" spans="1:1" ht="13.9" customHeight="1">
      <c r="A547" s="141" t="s">
        <v>374</v>
      </c>
    </row>
    <row r="548" spans="1:1" ht="13.9" customHeight="1">
      <c r="A548" s="142" t="s">
        <v>239</v>
      </c>
    </row>
    <row r="549" spans="1:1" ht="13.9" customHeight="1">
      <c r="A549" s="141" t="s">
        <v>313</v>
      </c>
    </row>
    <row r="550" spans="1:1" ht="13.9" customHeight="1">
      <c r="A550" s="141" t="s">
        <v>440</v>
      </c>
    </row>
    <row r="551" spans="1:1" ht="13.9" customHeight="1">
      <c r="A551" s="141" t="s">
        <v>441</v>
      </c>
    </row>
    <row r="552" spans="1:1" ht="13.9" customHeight="1">
      <c r="A552" s="141" t="s">
        <v>314</v>
      </c>
    </row>
    <row r="553" spans="1:1" ht="13.9" customHeight="1">
      <c r="A553" s="141" t="s">
        <v>375</v>
      </c>
    </row>
    <row r="554" spans="1:1" ht="13.9" customHeight="1">
      <c r="A554" s="141" t="s">
        <v>376</v>
      </c>
    </row>
    <row r="555" spans="1:1" ht="13.9" customHeight="1">
      <c r="A555" s="142" t="s">
        <v>240</v>
      </c>
    </row>
    <row r="556" spans="1:1" ht="13.9" customHeight="1">
      <c r="A556" s="141" t="s">
        <v>315</v>
      </c>
    </row>
    <row r="557" spans="1:1" ht="13.9" customHeight="1">
      <c r="A557" s="142" t="s">
        <v>241</v>
      </c>
    </row>
    <row r="558" spans="1:1" ht="13.9" customHeight="1">
      <c r="A558" s="141" t="s">
        <v>442</v>
      </c>
    </row>
    <row r="559" spans="1:1" ht="13.9" customHeight="1">
      <c r="A559" s="141" t="s">
        <v>316</v>
      </c>
    </row>
    <row r="560" spans="1:1" ht="13.9" customHeight="1">
      <c r="A560" s="141" t="s">
        <v>377</v>
      </c>
    </row>
    <row r="561" spans="1:1" ht="13.9" customHeight="1">
      <c r="A561" s="141" t="s">
        <v>317</v>
      </c>
    </row>
    <row r="562" spans="1:1" ht="13.9" customHeight="1">
      <c r="A562" s="141" t="s">
        <v>318</v>
      </c>
    </row>
    <row r="563" spans="1:1" ht="13.9" customHeight="1">
      <c r="A563" s="141" t="s">
        <v>378</v>
      </c>
    </row>
    <row r="564" spans="1:1" ht="13.9" customHeight="1">
      <c r="A564" s="141" t="s">
        <v>319</v>
      </c>
    </row>
    <row r="565" spans="1:1" ht="13.9" customHeight="1">
      <c r="A565" s="142" t="s">
        <v>242</v>
      </c>
    </row>
    <row r="566" spans="1:1" ht="13.9" customHeight="1">
      <c r="A566" s="142" t="s">
        <v>243</v>
      </c>
    </row>
    <row r="567" spans="1:1" ht="13.9" customHeight="1">
      <c r="A567" s="142" t="s">
        <v>244</v>
      </c>
    </row>
    <row r="568" spans="1:1" ht="13.9" customHeight="1">
      <c r="A568" s="141" t="s">
        <v>379</v>
      </c>
    </row>
    <row r="569" spans="1:1" ht="13.9" customHeight="1">
      <c r="A569" s="142" t="s">
        <v>245</v>
      </c>
    </row>
    <row r="570" spans="1:1" ht="13.9" customHeight="1">
      <c r="A570" s="142" t="s">
        <v>246</v>
      </c>
    </row>
    <row r="571" spans="1:1" ht="13.9" customHeight="1">
      <c r="A571" s="141" t="s">
        <v>380</v>
      </c>
    </row>
    <row r="572" spans="1:1" ht="13.9" customHeight="1">
      <c r="A572" s="142" t="s">
        <v>247</v>
      </c>
    </row>
    <row r="573" spans="1:1" ht="13.9" customHeight="1">
      <c r="A573" s="141" t="s">
        <v>320</v>
      </c>
    </row>
    <row r="574" spans="1:1" ht="13.9" customHeight="1">
      <c r="A574" s="142" t="s">
        <v>248</v>
      </c>
    </row>
    <row r="575" spans="1:1" ht="13.9" customHeight="1">
      <c r="A575" s="141" t="s">
        <v>381</v>
      </c>
    </row>
    <row r="576" spans="1:1" ht="13.9" customHeight="1">
      <c r="A576" s="141" t="s">
        <v>382</v>
      </c>
    </row>
    <row r="577" spans="1:1" ht="13.9" customHeight="1">
      <c r="A577" s="141" t="s">
        <v>383</v>
      </c>
    </row>
    <row r="578" spans="1:1" ht="13.9" customHeight="1">
      <c r="A578" s="142" t="s">
        <v>249</v>
      </c>
    </row>
    <row r="579" spans="1:1" ht="13.9" customHeight="1">
      <c r="A579" s="141" t="s">
        <v>321</v>
      </c>
    </row>
    <row r="580" spans="1:1" ht="13.9" customHeight="1">
      <c r="A580" s="142" t="s">
        <v>250</v>
      </c>
    </row>
    <row r="581" spans="1:1" ht="13.9" customHeight="1">
      <c r="A581" s="141" t="s">
        <v>384</v>
      </c>
    </row>
    <row r="582" spans="1:1" ht="13.9" customHeight="1">
      <c r="A582" s="141" t="s">
        <v>385</v>
      </c>
    </row>
    <row r="583" spans="1:1" ht="13.9" customHeight="1">
      <c r="A583" s="141" t="s">
        <v>322</v>
      </c>
    </row>
    <row r="584" spans="1:1" ht="13.9" customHeight="1">
      <c r="A584" s="141" t="s">
        <v>443</v>
      </c>
    </row>
    <row r="585" spans="1:1" ht="13.9" customHeight="1">
      <c r="A585" s="142" t="s">
        <v>251</v>
      </c>
    </row>
    <row r="586" spans="1:1" ht="13.9" customHeight="1">
      <c r="A586" s="142" t="s">
        <v>252</v>
      </c>
    </row>
    <row r="587" spans="1:1" ht="13.9" customHeight="1">
      <c r="A587" s="142" t="s">
        <v>253</v>
      </c>
    </row>
    <row r="588" spans="1:1" ht="13.9" customHeight="1">
      <c r="A588" s="142" t="s">
        <v>254</v>
      </c>
    </row>
    <row r="589" spans="1:1" ht="13.9" customHeight="1">
      <c r="A589" s="142" t="s">
        <v>255</v>
      </c>
    </row>
    <row r="590" spans="1:1" ht="13.9" customHeight="1">
      <c r="A590" s="142" t="s">
        <v>256</v>
      </c>
    </row>
    <row r="591" spans="1:1" ht="13.9" customHeight="1">
      <c r="A591" s="141" t="s">
        <v>323</v>
      </c>
    </row>
    <row r="592" spans="1:1" ht="13.9" customHeight="1">
      <c r="A592" s="141" t="s">
        <v>386</v>
      </c>
    </row>
    <row r="593" spans="1:1" ht="13.9" customHeight="1">
      <c r="A593" s="141" t="s">
        <v>387</v>
      </c>
    </row>
    <row r="594" spans="1:1" ht="13.9" customHeight="1">
      <c r="A594" s="141" t="s">
        <v>324</v>
      </c>
    </row>
    <row r="595" spans="1:1" ht="13.9" customHeight="1">
      <c r="A595" s="141" t="s">
        <v>444</v>
      </c>
    </row>
    <row r="596" spans="1:1" ht="13.9" customHeight="1">
      <c r="A596" s="141" t="s">
        <v>388</v>
      </c>
    </row>
    <row r="597" spans="1:1" ht="13.9" customHeight="1">
      <c r="A597" s="141" t="s">
        <v>445</v>
      </c>
    </row>
    <row r="598" spans="1:1" ht="13.9" customHeight="1">
      <c r="A598" s="141" t="s">
        <v>325</v>
      </c>
    </row>
    <row r="599" spans="1:1" ht="13.9" customHeight="1">
      <c r="A599" s="141" t="s">
        <v>389</v>
      </c>
    </row>
    <row r="600" spans="1:1" ht="13.9" customHeight="1">
      <c r="A600" s="141" t="s">
        <v>326</v>
      </c>
    </row>
    <row r="601" spans="1:1" ht="13.9" customHeight="1">
      <c r="A601" s="141" t="s">
        <v>327</v>
      </c>
    </row>
    <row r="602" spans="1:1" ht="13.9" customHeight="1">
      <c r="A602" s="141" t="s">
        <v>390</v>
      </c>
    </row>
    <row r="603" spans="1:1" ht="13.9" customHeight="1">
      <c r="A603" s="142" t="s">
        <v>257</v>
      </c>
    </row>
    <row r="604" spans="1:1" ht="13.9" customHeight="1">
      <c r="A604" s="141" t="s">
        <v>391</v>
      </c>
    </row>
    <row r="605" spans="1:1" ht="13.9" customHeight="1">
      <c r="A605" s="142" t="s">
        <v>259</v>
      </c>
    </row>
    <row r="606" spans="1:1" ht="13.9" customHeight="1">
      <c r="A606" s="141" t="s">
        <v>446</v>
      </c>
    </row>
    <row r="607" spans="1:1" ht="13.9" customHeight="1">
      <c r="A607" s="141" t="s">
        <v>328</v>
      </c>
    </row>
    <row r="608" spans="1:1" ht="13.9" customHeight="1">
      <c r="A608" s="141" t="s">
        <v>392</v>
      </c>
    </row>
    <row r="609" spans="1:1" ht="13.9" customHeight="1">
      <c r="A609" s="141" t="s">
        <v>393</v>
      </c>
    </row>
    <row r="610" spans="1:1" ht="13.9" customHeight="1">
      <c r="A610" s="141" t="s">
        <v>447</v>
      </c>
    </row>
    <row r="611" spans="1:1" ht="13.9" customHeight="1">
      <c r="A611" s="141" t="s">
        <v>448</v>
      </c>
    </row>
    <row r="612" spans="1:1" ht="13.9" customHeight="1">
      <c r="A612" s="141" t="s">
        <v>329</v>
      </c>
    </row>
    <row r="613" spans="1:1" ht="13.9" customHeight="1">
      <c r="A613" s="141" t="s">
        <v>394</v>
      </c>
    </row>
    <row r="614" spans="1:1" ht="13.9" customHeight="1">
      <c r="A614" s="142" t="s">
        <v>261</v>
      </c>
    </row>
    <row r="615" spans="1:1" ht="13.9" customHeight="1">
      <c r="A615" s="141" t="s">
        <v>395</v>
      </c>
    </row>
    <row r="616" spans="1:1" ht="13.9" customHeight="1">
      <c r="A616" s="141" t="s">
        <v>451</v>
      </c>
    </row>
    <row r="617" spans="1:1" ht="13.9" customHeight="1">
      <c r="A617" s="141" t="s">
        <v>330</v>
      </c>
    </row>
    <row r="618" spans="1:1" ht="13.9" customHeight="1">
      <c r="A618" s="141" t="s">
        <v>449</v>
      </c>
    </row>
    <row r="619" spans="1:1" ht="13.9" customHeight="1">
      <c r="A619" s="141" t="s">
        <v>331</v>
      </c>
    </row>
    <row r="620" spans="1:1" ht="13.9" customHeight="1">
      <c r="A620" s="141" t="s">
        <v>396</v>
      </c>
    </row>
    <row r="621" spans="1:1" ht="13.9" customHeight="1">
      <c r="A621" s="141" t="s">
        <v>332</v>
      </c>
    </row>
    <row r="622" spans="1:1" ht="13.9" customHeight="1">
      <c r="A622" s="141" t="s">
        <v>397</v>
      </c>
    </row>
    <row r="623" spans="1:1" ht="13.9" customHeight="1">
      <c r="A623" s="142" t="s">
        <v>260</v>
      </c>
    </row>
    <row r="624" spans="1:1" ht="13.9" customHeight="1">
      <c r="A624" s="141" t="s">
        <v>398</v>
      </c>
    </row>
    <row r="625" spans="1:1" ht="13.9" customHeight="1">
      <c r="A625" s="141" t="s">
        <v>399</v>
      </c>
    </row>
    <row r="626" spans="1:1" ht="13.9" customHeight="1">
      <c r="A626" s="141" t="s">
        <v>333</v>
      </c>
    </row>
    <row r="627" spans="1:1" ht="13.9" customHeight="1">
      <c r="A627" s="141" t="s">
        <v>334</v>
      </c>
    </row>
    <row r="628" spans="1:1" ht="13.9" customHeight="1">
      <c r="A628" s="141" t="s">
        <v>400</v>
      </c>
    </row>
    <row r="629" spans="1:1" ht="13.9" customHeight="1">
      <c r="A629" s="142" t="s">
        <v>262</v>
      </c>
    </row>
    <row r="630" spans="1:1" ht="13.9" customHeight="1">
      <c r="A630" s="141" t="s">
        <v>401</v>
      </c>
    </row>
    <row r="631" spans="1:1" ht="13.9" customHeight="1">
      <c r="A631" s="142" t="s">
        <v>263</v>
      </c>
    </row>
    <row r="632" spans="1:1" ht="13.9" customHeight="1">
      <c r="A632" s="141" t="s">
        <v>402</v>
      </c>
    </row>
    <row r="633" spans="1:1" ht="13.9" customHeight="1">
      <c r="A633" s="142" t="s">
        <v>264</v>
      </c>
    </row>
    <row r="634" spans="1:1" ht="13.9" customHeight="1">
      <c r="A634" s="141" t="s">
        <v>450</v>
      </c>
    </row>
    <row r="635" spans="1:1" ht="13.9" customHeight="1">
      <c r="A635" s="141" t="s">
        <v>403</v>
      </c>
    </row>
    <row r="636" spans="1:1" ht="13.9" customHeight="1">
      <c r="A636" s="141" t="s">
        <v>335</v>
      </c>
    </row>
    <row r="637" spans="1:1" ht="13.9" customHeight="1">
      <c r="A637" s="141" t="s">
        <v>336</v>
      </c>
    </row>
    <row r="638" spans="1:1" ht="13.9" customHeight="1">
      <c r="A638" s="141" t="s">
        <v>404</v>
      </c>
    </row>
    <row r="639" spans="1:1" ht="13.9" customHeight="1">
      <c r="A639" s="141" t="s">
        <v>405</v>
      </c>
    </row>
    <row r="640" spans="1:1" ht="13.9" customHeight="1">
      <c r="A640" s="141" t="s">
        <v>337</v>
      </c>
    </row>
    <row r="641" spans="1:1" ht="13.9" customHeight="1">
      <c r="A641" s="142" t="s">
        <v>265</v>
      </c>
    </row>
    <row r="642" spans="1:1" ht="13.9" customHeight="1">
      <c r="A642" s="141" t="s">
        <v>338</v>
      </c>
    </row>
    <row r="643" spans="1:1" ht="13.9" customHeight="1">
      <c r="A643" s="141" t="s">
        <v>339</v>
      </c>
    </row>
    <row r="644" spans="1:1" ht="13.9" customHeight="1">
      <c r="A644" s="141" t="s">
        <v>406</v>
      </c>
    </row>
    <row r="645" spans="1:1" ht="13.9" customHeight="1">
      <c r="A645" s="141" t="s">
        <v>340</v>
      </c>
    </row>
    <row r="646" spans="1:1" ht="13.9" customHeight="1">
      <c r="A646" s="141" t="s">
        <v>341</v>
      </c>
    </row>
    <row r="647" spans="1:1" ht="13.9" customHeight="1">
      <c r="A647" s="142" t="s">
        <v>266</v>
      </c>
    </row>
    <row r="648" spans="1:1" ht="13.9" customHeight="1">
      <c r="A648" s="141" t="s">
        <v>342</v>
      </c>
    </row>
    <row r="649" spans="1:1" ht="13.9" customHeight="1">
      <c r="A649" s="142" t="s">
        <v>267</v>
      </c>
    </row>
    <row r="650" spans="1:1" ht="13.9" customHeight="1">
      <c r="A650" s="141" t="s">
        <v>343</v>
      </c>
    </row>
    <row r="651" spans="1:1" ht="13.9" customHeight="1">
      <c r="A651" s="141" t="s">
        <v>344</v>
      </c>
    </row>
    <row r="652" spans="1:1" ht="13.9" customHeight="1">
      <c r="A652" s="142" t="s">
        <v>268</v>
      </c>
    </row>
    <row r="653" spans="1:1" ht="13.9" customHeight="1">
      <c r="A653" s="142" t="s">
        <v>269</v>
      </c>
    </row>
    <row r="654" spans="1:1" ht="13.9" customHeight="1">
      <c r="A654" s="141" t="s">
        <v>407</v>
      </c>
    </row>
    <row r="655" spans="1:1" ht="13.9" customHeight="1">
      <c r="A655" s="142" t="s">
        <v>270</v>
      </c>
    </row>
    <row r="656" spans="1:1" ht="13.9" customHeight="1">
      <c r="A656" s="141" t="s">
        <v>452</v>
      </c>
    </row>
    <row r="657" spans="1:1" ht="13.9" customHeight="1">
      <c r="A657" s="141" t="s">
        <v>345</v>
      </c>
    </row>
    <row r="658" spans="1:1" ht="13.9" customHeight="1">
      <c r="A658" s="142" t="s">
        <v>271</v>
      </c>
    </row>
    <row r="659" spans="1:1" ht="13.9" customHeight="1">
      <c r="A659" s="142" t="s">
        <v>272</v>
      </c>
    </row>
    <row r="660" spans="1:1" ht="13.9" customHeight="1">
      <c r="A660" s="141" t="s">
        <v>346</v>
      </c>
    </row>
    <row r="661" spans="1:1" ht="13.9" customHeight="1">
      <c r="A661" s="142" t="s">
        <v>273</v>
      </c>
    </row>
    <row r="662" spans="1:1" ht="13.9" customHeight="1">
      <c r="A662" s="141" t="s">
        <v>408</v>
      </c>
    </row>
    <row r="663" spans="1:1" ht="13.9" customHeight="1">
      <c r="A663" s="141" t="s">
        <v>453</v>
      </c>
    </row>
    <row r="664" spans="1:1" ht="13.9" customHeight="1">
      <c r="A664" s="142" t="s">
        <v>576</v>
      </c>
    </row>
    <row r="665" spans="1:1" ht="13.9" customHeight="1">
      <c r="A665" s="141" t="s">
        <v>409</v>
      </c>
    </row>
    <row r="666" spans="1:1" ht="13.9" customHeight="1">
      <c r="A666" s="141" t="s">
        <v>347</v>
      </c>
    </row>
    <row r="667" spans="1:1" ht="13.9" customHeight="1">
      <c r="A667" s="142" t="s">
        <v>275</v>
      </c>
    </row>
    <row r="668" spans="1:1" ht="13.9" customHeight="1">
      <c r="A668" s="141" t="s">
        <v>410</v>
      </c>
    </row>
    <row r="669" spans="1:1" ht="13.9" customHeight="1">
      <c r="A669" s="141" t="s">
        <v>411</v>
      </c>
    </row>
    <row r="670" spans="1:1" ht="13.9" customHeight="1">
      <c r="A670" s="142" t="s">
        <v>276</v>
      </c>
    </row>
    <row r="671" spans="1:1" ht="13.9" customHeight="1">
      <c r="A671" s="141" t="s">
        <v>412</v>
      </c>
    </row>
    <row r="672" spans="1:1" ht="13.9" customHeight="1">
      <c r="A672" s="141" t="s">
        <v>348</v>
      </c>
    </row>
    <row r="673" spans="1:1" ht="13.9" customHeight="1">
      <c r="A673" s="141" t="s">
        <v>454</v>
      </c>
    </row>
    <row r="674" spans="1:1" ht="13.9" customHeight="1">
      <c r="A674" s="141" t="s">
        <v>455</v>
      </c>
    </row>
    <row r="675" spans="1:1" ht="13.9" customHeight="1">
      <c r="A675" s="142" t="s">
        <v>277</v>
      </c>
    </row>
    <row r="676" spans="1:1" ht="13.9" customHeight="1">
      <c r="A676" s="141" t="s">
        <v>349</v>
      </c>
    </row>
    <row r="677" spans="1:1" ht="13.9" customHeight="1">
      <c r="A677" s="141" t="s">
        <v>456</v>
      </c>
    </row>
    <row r="678" spans="1:1" ht="13.9" customHeight="1">
      <c r="A678" s="142" t="s">
        <v>278</v>
      </c>
    </row>
    <row r="679" spans="1:1" ht="13.9" customHeight="1">
      <c r="A679" s="141" t="s">
        <v>413</v>
      </c>
    </row>
    <row r="680" spans="1:1" ht="13.9" customHeight="1">
      <c r="A680" s="141" t="s">
        <v>414</v>
      </c>
    </row>
    <row r="681" spans="1:1" ht="13.9" customHeight="1">
      <c r="A681" s="141" t="s">
        <v>415</v>
      </c>
    </row>
    <row r="682" spans="1:1" ht="13.9" customHeight="1">
      <c r="A682" s="141" t="s">
        <v>416</v>
      </c>
    </row>
    <row r="683" spans="1:1" ht="13.9" customHeight="1">
      <c r="A683" s="142" t="s">
        <v>279</v>
      </c>
    </row>
    <row r="684" spans="1:1" ht="13.9" customHeight="1">
      <c r="A684" s="142" t="s">
        <v>280</v>
      </c>
    </row>
    <row r="685" spans="1:1" ht="13.9" customHeight="1">
      <c r="A685" s="141" t="s">
        <v>417</v>
      </c>
    </row>
    <row r="686" spans="1:1" ht="13.9" customHeight="1">
      <c r="A686" s="142" t="s">
        <v>281</v>
      </c>
    </row>
    <row r="687" spans="1:1" ht="13.9" customHeight="1">
      <c r="A687" s="142" t="s">
        <v>282</v>
      </c>
    </row>
    <row r="688" spans="1:1" ht="13.9" customHeight="1">
      <c r="A688" s="141" t="s">
        <v>418</v>
      </c>
    </row>
    <row r="689" spans="1:1" ht="13.9" customHeight="1">
      <c r="A689" s="142" t="s">
        <v>283</v>
      </c>
    </row>
    <row r="690" spans="1:1" ht="13.9" customHeight="1">
      <c r="A690" s="141" t="s">
        <v>419</v>
      </c>
    </row>
    <row r="691" spans="1:1" ht="13.9" customHeight="1">
      <c r="A691" s="141" t="s">
        <v>457</v>
      </c>
    </row>
    <row r="692" spans="1:1" ht="13.9" customHeight="1">
      <c r="A692" s="141" t="s">
        <v>420</v>
      </c>
    </row>
    <row r="693" spans="1:1" ht="13.9" customHeight="1">
      <c r="A693" s="141" t="s">
        <v>458</v>
      </c>
    </row>
    <row r="694" spans="1:1" ht="13.9" customHeight="1">
      <c r="A694" s="141" t="s">
        <v>350</v>
      </c>
    </row>
    <row r="695" spans="1:1" ht="13.9" customHeight="1">
      <c r="A695" s="141" t="s">
        <v>421</v>
      </c>
    </row>
    <row r="696" spans="1:1" ht="13.9" customHeight="1">
      <c r="A696" s="141" t="s">
        <v>351</v>
      </c>
    </row>
    <row r="697" spans="1:1" ht="13.9" customHeight="1">
      <c r="A697" s="142" t="s">
        <v>284</v>
      </c>
    </row>
    <row r="698" spans="1:1" ht="13.9" customHeight="1">
      <c r="A698" s="141" t="s">
        <v>422</v>
      </c>
    </row>
    <row r="699" spans="1:1" ht="13.9" customHeight="1">
      <c r="A699" s="141" t="s">
        <v>459</v>
      </c>
    </row>
    <row r="700" spans="1:1" ht="13.9" customHeight="1">
      <c r="A700" s="141" t="s">
        <v>423</v>
      </c>
    </row>
    <row r="701" spans="1:1" ht="13.9" customHeight="1">
      <c r="A701" s="142" t="s">
        <v>285</v>
      </c>
    </row>
    <row r="702" spans="1:1" ht="13.9" customHeight="1">
      <c r="A702" s="141" t="s">
        <v>424</v>
      </c>
    </row>
    <row r="703" spans="1:1" ht="13.9" customHeight="1">
      <c r="A703" s="141" t="s">
        <v>352</v>
      </c>
    </row>
    <row r="704" spans="1:1" ht="13.9" customHeight="1">
      <c r="A704" s="141" t="s">
        <v>353</v>
      </c>
    </row>
    <row r="705" spans="1:1" ht="13.9" customHeight="1">
      <c r="A705" s="141" t="s">
        <v>354</v>
      </c>
    </row>
    <row r="706" spans="1:1" ht="13.9" customHeight="1">
      <c r="A706" s="142" t="s">
        <v>286</v>
      </c>
    </row>
    <row r="707" spans="1:1" ht="13.9" customHeight="1">
      <c r="A707" s="142" t="s">
        <v>287</v>
      </c>
    </row>
    <row r="708" spans="1:1" ht="13.9" customHeight="1">
      <c r="A708" s="141" t="s">
        <v>355</v>
      </c>
    </row>
    <row r="709" spans="1:1" ht="13.9" customHeight="1">
      <c r="A709" s="141" t="s">
        <v>425</v>
      </c>
    </row>
    <row r="710" spans="1:1" ht="13.9" customHeight="1">
      <c r="A710" s="141" t="s">
        <v>356</v>
      </c>
    </row>
    <row r="711" spans="1:1" ht="13.9" customHeight="1">
      <c r="A711" s="141" t="s">
        <v>426</v>
      </c>
    </row>
    <row r="712" spans="1:1" ht="13.9" customHeight="1">
      <c r="A712" s="141" t="s">
        <v>357</v>
      </c>
    </row>
    <row r="713" spans="1:1" ht="13.9" customHeight="1">
      <c r="A713" s="141" t="s">
        <v>427</v>
      </c>
    </row>
    <row r="714" spans="1:1" ht="13.9" customHeight="1">
      <c r="A714" s="142" t="s">
        <v>288</v>
      </c>
    </row>
    <row r="715" spans="1:1" ht="13.9" customHeight="1">
      <c r="A715" s="141" t="s">
        <v>358</v>
      </c>
    </row>
    <row r="716" spans="1:1" ht="13.9" customHeight="1">
      <c r="A716" s="141" t="s">
        <v>428</v>
      </c>
    </row>
    <row r="717" spans="1:1" ht="13.9" customHeight="1">
      <c r="A717" s="141" t="s">
        <v>359</v>
      </c>
    </row>
    <row r="718" spans="1:1" ht="13.9" customHeight="1">
      <c r="A718" s="141" t="s">
        <v>429</v>
      </c>
    </row>
    <row r="719" spans="1:1" ht="13.9" customHeight="1">
      <c r="A719" s="142" t="s">
        <v>289</v>
      </c>
    </row>
    <row r="720" spans="1:1" ht="13.9" customHeight="1">
      <c r="A720" s="142" t="s">
        <v>290</v>
      </c>
    </row>
    <row r="721" spans="1:1" ht="13.9" customHeight="1">
      <c r="A721" s="141" t="s">
        <v>360</v>
      </c>
    </row>
    <row r="722" spans="1:1" ht="13.9" customHeight="1">
      <c r="A722" s="141" t="s">
        <v>460</v>
      </c>
    </row>
    <row r="723" spans="1:1" ht="13.9" customHeight="1">
      <c r="A723" s="142" t="s">
        <v>291</v>
      </c>
    </row>
    <row r="724" spans="1:1" ht="13.9" customHeight="1">
      <c r="A724" s="141" t="s">
        <v>361</v>
      </c>
    </row>
    <row r="725" spans="1:1" ht="13.9" customHeight="1">
      <c r="A725" s="142" t="s">
        <v>292</v>
      </c>
    </row>
    <row r="726" spans="1:1" ht="13.9" customHeight="1">
      <c r="A726" s="141" t="s">
        <v>461</v>
      </c>
    </row>
    <row r="727" spans="1:1" ht="13.9" customHeight="1">
      <c r="A727" s="142" t="s">
        <v>293</v>
      </c>
    </row>
    <row r="728" spans="1:1" ht="13.9" customHeight="1">
      <c r="A728" s="141" t="s">
        <v>462</v>
      </c>
    </row>
    <row r="729" spans="1:1" ht="13.9" customHeight="1">
      <c r="A729" s="141" t="s">
        <v>362</v>
      </c>
    </row>
    <row r="730" spans="1:1" ht="13.9" customHeight="1">
      <c r="A730" s="142" t="s">
        <v>294</v>
      </c>
    </row>
    <row r="731" spans="1:1" ht="13.9" customHeight="1">
      <c r="A731" s="141" t="s">
        <v>363</v>
      </c>
    </row>
    <row r="732" spans="1:1" ht="13.9" customHeight="1">
      <c r="A732" s="141" t="s">
        <v>430</v>
      </c>
    </row>
    <row r="733" spans="1:1" ht="13.9" customHeight="1">
      <c r="A733" s="141" t="s">
        <v>463</v>
      </c>
    </row>
    <row r="734" spans="1:1" ht="13.9" customHeight="1">
      <c r="A734" s="141" t="s">
        <v>431</v>
      </c>
    </row>
    <row r="735" spans="1:1" ht="13.9" customHeight="1">
      <c r="A735" s="141" t="s">
        <v>364</v>
      </c>
    </row>
  </sheetData>
  <sheetProtection algorithmName="SHA-512" hashValue="WOooJvjQiLZsAtDTR1o1vKuDcapTG+Fx4rssWYIKRmHyso+fcQeJQ1hVltJ38tdnQRPcvqjlWQrylapcqQRJRA==" saltValue="fcAO1h67+AK6kD754ww0sg==" spinCount="100000" sheet="1" objects="1" scenarios="1" selectLockedCells="1"/>
  <mergeCells count="192">
    <mergeCell ref="V11:AE11"/>
    <mergeCell ref="B13:K13"/>
    <mergeCell ref="AF13:AI13"/>
    <mergeCell ref="B26:AY26"/>
    <mergeCell ref="B93:Z93"/>
    <mergeCell ref="B84:Z84"/>
    <mergeCell ref="B85:Z85"/>
    <mergeCell ref="B86:Z86"/>
    <mergeCell ref="B87:Z87"/>
    <mergeCell ref="B88:Z88"/>
    <mergeCell ref="B89:Z89"/>
    <mergeCell ref="B90:Z90"/>
    <mergeCell ref="B91:Z91"/>
    <mergeCell ref="B92:Z92"/>
    <mergeCell ref="B83:Z83"/>
    <mergeCell ref="B18:K18"/>
    <mergeCell ref="B15:K15"/>
    <mergeCell ref="AF15:AI15"/>
    <mergeCell ref="B14:K14"/>
    <mergeCell ref="AF14:AI14"/>
    <mergeCell ref="L14:U14"/>
    <mergeCell ref="L15:U15"/>
    <mergeCell ref="V14:AE14"/>
    <mergeCell ref="V15:AE15"/>
    <mergeCell ref="V32:X32"/>
    <mergeCell ref="B12:K12"/>
    <mergeCell ref="AF12:AI12"/>
    <mergeCell ref="L12:U12"/>
    <mergeCell ref="L13:U13"/>
    <mergeCell ref="V12:AE12"/>
    <mergeCell ref="V13:AE13"/>
    <mergeCell ref="AF16:AI16"/>
    <mergeCell ref="L16:U16"/>
    <mergeCell ref="B30:D30"/>
    <mergeCell ref="E30:O30"/>
    <mergeCell ref="P30:R30"/>
    <mergeCell ref="S30:U30"/>
    <mergeCell ref="V30:X30"/>
    <mergeCell ref="Y30:Z30"/>
    <mergeCell ref="AA30:AD30"/>
    <mergeCell ref="B4:AN5"/>
    <mergeCell ref="AJ7:AN8"/>
    <mergeCell ref="B9:K9"/>
    <mergeCell ref="AF9:AI9"/>
    <mergeCell ref="B7:K8"/>
    <mergeCell ref="AF7:AI8"/>
    <mergeCell ref="AJ9:AN9"/>
    <mergeCell ref="L9:U9"/>
    <mergeCell ref="V7:AE8"/>
    <mergeCell ref="V9:AE9"/>
    <mergeCell ref="L7:U8"/>
    <mergeCell ref="B11:K11"/>
    <mergeCell ref="AF11:AI11"/>
    <mergeCell ref="B10:K10"/>
    <mergeCell ref="AF10:AI10"/>
    <mergeCell ref="L10:U10"/>
    <mergeCell ref="L11:U11"/>
    <mergeCell ref="V10:AE10"/>
    <mergeCell ref="AN30:AU30"/>
    <mergeCell ref="AV30:AY30"/>
    <mergeCell ref="AJ10:AN10"/>
    <mergeCell ref="AJ11:AN11"/>
    <mergeCell ref="AJ16:AN16"/>
    <mergeCell ref="AJ14:AN14"/>
    <mergeCell ref="AJ15:AN15"/>
    <mergeCell ref="AJ12:AN12"/>
    <mergeCell ref="AJ13:AN13"/>
    <mergeCell ref="AJ18:AN18"/>
    <mergeCell ref="AE30:AJ30"/>
    <mergeCell ref="AK30:AM30"/>
    <mergeCell ref="AF18:AI18"/>
    <mergeCell ref="B20:AN21"/>
    <mergeCell ref="B22:AN23"/>
    <mergeCell ref="B17:K17"/>
    <mergeCell ref="AF17:AI17"/>
    <mergeCell ref="AJ17:AN17"/>
    <mergeCell ref="B16:K16"/>
    <mergeCell ref="L17:U17"/>
    <mergeCell ref="L18:U18"/>
    <mergeCell ref="V18:AE18"/>
    <mergeCell ref="V16:AE16"/>
    <mergeCell ref="V17:AE17"/>
    <mergeCell ref="Y32:Z32"/>
    <mergeCell ref="AA32:AD32"/>
    <mergeCell ref="AE32:AJ32"/>
    <mergeCell ref="AN31:AU31"/>
    <mergeCell ref="AN32:AU32"/>
    <mergeCell ref="Y31:Z31"/>
    <mergeCell ref="AA31:AD31"/>
    <mergeCell ref="AE31:AJ31"/>
    <mergeCell ref="B31:D31"/>
    <mergeCell ref="E31:O31"/>
    <mergeCell ref="P31:R31"/>
    <mergeCell ref="S31:U31"/>
    <mergeCell ref="V31:X31"/>
    <mergeCell ref="B32:D32"/>
    <mergeCell ref="E32:O32"/>
    <mergeCell ref="P32:R32"/>
    <mergeCell ref="S32:U32"/>
    <mergeCell ref="B34:D34"/>
    <mergeCell ref="E34:O34"/>
    <mergeCell ref="P34:R34"/>
    <mergeCell ref="S34:U34"/>
    <mergeCell ref="V34:X34"/>
    <mergeCell ref="Y34:Z34"/>
    <mergeCell ref="AA34:AD34"/>
    <mergeCell ref="AE34:AJ34"/>
    <mergeCell ref="AN33:AU33"/>
    <mergeCell ref="AN34:AU34"/>
    <mergeCell ref="Y33:Z33"/>
    <mergeCell ref="AA33:AD33"/>
    <mergeCell ref="AE33:AJ33"/>
    <mergeCell ref="B33:D33"/>
    <mergeCell ref="E33:O33"/>
    <mergeCell ref="P33:R33"/>
    <mergeCell ref="S33:U33"/>
    <mergeCell ref="V33:X33"/>
    <mergeCell ref="B36:D36"/>
    <mergeCell ref="E36:O36"/>
    <mergeCell ref="P36:R36"/>
    <mergeCell ref="S36:U36"/>
    <mergeCell ref="V36:X36"/>
    <mergeCell ref="Y36:Z36"/>
    <mergeCell ref="AA36:AD36"/>
    <mergeCell ref="AE36:AJ36"/>
    <mergeCell ref="AN35:AU35"/>
    <mergeCell ref="AN36:AU36"/>
    <mergeCell ref="Y35:Z35"/>
    <mergeCell ref="AA35:AD35"/>
    <mergeCell ref="AE35:AJ35"/>
    <mergeCell ref="B35:D35"/>
    <mergeCell ref="E35:O35"/>
    <mergeCell ref="P35:R35"/>
    <mergeCell ref="S35:U35"/>
    <mergeCell ref="V35:X35"/>
    <mergeCell ref="Y38:Z38"/>
    <mergeCell ref="AA38:AD38"/>
    <mergeCell ref="AE38:AJ38"/>
    <mergeCell ref="AN37:AU37"/>
    <mergeCell ref="AN38:AU38"/>
    <mergeCell ref="Y37:Z37"/>
    <mergeCell ref="AA37:AD37"/>
    <mergeCell ref="AE37:AJ37"/>
    <mergeCell ref="B37:D37"/>
    <mergeCell ref="E37:O37"/>
    <mergeCell ref="P37:R37"/>
    <mergeCell ref="S37:U37"/>
    <mergeCell ref="V37:X37"/>
    <mergeCell ref="E39:O39"/>
    <mergeCell ref="P39:R39"/>
    <mergeCell ref="S39:U39"/>
    <mergeCell ref="V39:X39"/>
    <mergeCell ref="B38:D38"/>
    <mergeCell ref="E38:O38"/>
    <mergeCell ref="P38:R38"/>
    <mergeCell ref="S38:U38"/>
    <mergeCell ref="V38:X38"/>
    <mergeCell ref="B42:AZ43"/>
    <mergeCell ref="B44:AZ45"/>
    <mergeCell ref="B46:AZ47"/>
    <mergeCell ref="A1:BH2"/>
    <mergeCell ref="B28:D29"/>
    <mergeCell ref="E28:O29"/>
    <mergeCell ref="AE28:AJ29"/>
    <mergeCell ref="AA28:AD29"/>
    <mergeCell ref="Y28:Z29"/>
    <mergeCell ref="V28:X29"/>
    <mergeCell ref="S28:U29"/>
    <mergeCell ref="P28:R29"/>
    <mergeCell ref="AK28:AM29"/>
    <mergeCell ref="AN28:AU29"/>
    <mergeCell ref="AV28:AY29"/>
    <mergeCell ref="B40:Z40"/>
    <mergeCell ref="AA40:AD40"/>
    <mergeCell ref="AE40:AJ40"/>
    <mergeCell ref="AN39:AU39"/>
    <mergeCell ref="AK40:AM40"/>
    <mergeCell ref="Y39:Z39"/>
    <mergeCell ref="AA39:AD39"/>
    <mergeCell ref="AE39:AJ39"/>
    <mergeCell ref="B39:D39"/>
    <mergeCell ref="AV36:AY36"/>
    <mergeCell ref="AV37:AY37"/>
    <mergeCell ref="AV38:AY38"/>
    <mergeCell ref="AV39:AY39"/>
    <mergeCell ref="AN40:AU40"/>
    <mergeCell ref="AV40:AY40"/>
    <mergeCell ref="AV31:AY31"/>
    <mergeCell ref="AV32:AY32"/>
    <mergeCell ref="AV33:AY33"/>
    <mergeCell ref="AV34:AY34"/>
    <mergeCell ref="AV35:AY35"/>
  </mergeCells>
  <dataValidations count="2">
    <dataValidation type="list" allowBlank="1" showInputMessage="1" showErrorMessage="1" sqref="B65469:V65474 WUS982973:WVH982978 WKW982973:WLL982978 WBA982973:WBP982978 VRE982973:VRT982978 VHI982973:VHX982978 UXM982973:UYB982978 UNQ982973:UOF982978 UDU982973:UEJ982978 TTY982973:TUN982978 TKC982973:TKR982978 TAG982973:TAV982978 SQK982973:SQZ982978 SGO982973:SHD982978 RWS982973:RXH982978 RMW982973:RNL982978 RDA982973:RDP982978 QTE982973:QTT982978 QJI982973:QJX982978 PZM982973:QAB982978 PPQ982973:PQF982978 PFU982973:PGJ982978 OVY982973:OWN982978 OMC982973:OMR982978 OCG982973:OCV982978 NSK982973:NSZ982978 NIO982973:NJD982978 MYS982973:MZH982978 MOW982973:MPL982978 MFA982973:MFP982978 LVE982973:LVT982978 LLI982973:LLX982978 LBM982973:LCB982978 KRQ982973:KSF982978 KHU982973:KIJ982978 JXY982973:JYN982978 JOC982973:JOR982978 JEG982973:JEV982978 IUK982973:IUZ982978 IKO982973:ILD982978 IAS982973:IBH982978 HQW982973:HRL982978 HHA982973:HHP982978 GXE982973:GXT982978 GNI982973:GNX982978 GDM982973:GEB982978 FTQ982973:FUF982978 FJU982973:FKJ982978 EZY982973:FAN982978 EQC982973:EQR982978 EGG982973:EGV982978 DWK982973:DWZ982978 DMO982973:DND982978 DCS982973:DDH982978 CSW982973:CTL982978 CJA982973:CJP982978 BZE982973:BZT982978 BPI982973:BPX982978 BFM982973:BGB982978 AVQ982973:AWF982978 ALU982973:AMJ982978 ABY982973:ACN982978 SC982973:SR982978 IG982973:IV982978 B982973:V982978 WUS917437:WVH917442 WKW917437:WLL917442 WBA917437:WBP917442 VRE917437:VRT917442 VHI917437:VHX917442 UXM917437:UYB917442 UNQ917437:UOF917442 UDU917437:UEJ917442 TTY917437:TUN917442 TKC917437:TKR917442 TAG917437:TAV917442 SQK917437:SQZ917442 SGO917437:SHD917442 RWS917437:RXH917442 RMW917437:RNL917442 RDA917437:RDP917442 QTE917437:QTT917442 QJI917437:QJX917442 PZM917437:QAB917442 PPQ917437:PQF917442 PFU917437:PGJ917442 OVY917437:OWN917442 OMC917437:OMR917442 OCG917437:OCV917442 NSK917437:NSZ917442 NIO917437:NJD917442 MYS917437:MZH917442 MOW917437:MPL917442 MFA917437:MFP917442 LVE917437:LVT917442 LLI917437:LLX917442 LBM917437:LCB917442 KRQ917437:KSF917442 KHU917437:KIJ917442 JXY917437:JYN917442 JOC917437:JOR917442 JEG917437:JEV917442 IUK917437:IUZ917442 IKO917437:ILD917442 IAS917437:IBH917442 HQW917437:HRL917442 HHA917437:HHP917442 GXE917437:GXT917442 GNI917437:GNX917442 GDM917437:GEB917442 FTQ917437:FUF917442 FJU917437:FKJ917442 EZY917437:FAN917442 EQC917437:EQR917442 EGG917437:EGV917442 DWK917437:DWZ917442 DMO917437:DND917442 DCS917437:DDH917442 CSW917437:CTL917442 CJA917437:CJP917442 BZE917437:BZT917442 BPI917437:BPX917442 BFM917437:BGB917442 AVQ917437:AWF917442 ALU917437:AMJ917442 ABY917437:ACN917442 SC917437:SR917442 IG917437:IV917442 B917437:V917442 WUS851901:WVH851906 WKW851901:WLL851906 WBA851901:WBP851906 VRE851901:VRT851906 VHI851901:VHX851906 UXM851901:UYB851906 UNQ851901:UOF851906 UDU851901:UEJ851906 TTY851901:TUN851906 TKC851901:TKR851906 TAG851901:TAV851906 SQK851901:SQZ851906 SGO851901:SHD851906 RWS851901:RXH851906 RMW851901:RNL851906 RDA851901:RDP851906 QTE851901:QTT851906 QJI851901:QJX851906 PZM851901:QAB851906 PPQ851901:PQF851906 PFU851901:PGJ851906 OVY851901:OWN851906 OMC851901:OMR851906 OCG851901:OCV851906 NSK851901:NSZ851906 NIO851901:NJD851906 MYS851901:MZH851906 MOW851901:MPL851906 MFA851901:MFP851906 LVE851901:LVT851906 LLI851901:LLX851906 LBM851901:LCB851906 KRQ851901:KSF851906 KHU851901:KIJ851906 JXY851901:JYN851906 JOC851901:JOR851906 JEG851901:JEV851906 IUK851901:IUZ851906 IKO851901:ILD851906 IAS851901:IBH851906 HQW851901:HRL851906 HHA851901:HHP851906 GXE851901:GXT851906 GNI851901:GNX851906 GDM851901:GEB851906 FTQ851901:FUF851906 FJU851901:FKJ851906 EZY851901:FAN851906 EQC851901:EQR851906 EGG851901:EGV851906 DWK851901:DWZ851906 DMO851901:DND851906 DCS851901:DDH851906 CSW851901:CTL851906 CJA851901:CJP851906 BZE851901:BZT851906 BPI851901:BPX851906 BFM851901:BGB851906 AVQ851901:AWF851906 ALU851901:AMJ851906 ABY851901:ACN851906 SC851901:SR851906 IG851901:IV851906 B851901:V851906 WUS786365:WVH786370 WKW786365:WLL786370 WBA786365:WBP786370 VRE786365:VRT786370 VHI786365:VHX786370 UXM786365:UYB786370 UNQ786365:UOF786370 UDU786365:UEJ786370 TTY786365:TUN786370 TKC786365:TKR786370 TAG786365:TAV786370 SQK786365:SQZ786370 SGO786365:SHD786370 RWS786365:RXH786370 RMW786365:RNL786370 RDA786365:RDP786370 QTE786365:QTT786370 QJI786365:QJX786370 PZM786365:QAB786370 PPQ786365:PQF786370 PFU786365:PGJ786370 OVY786365:OWN786370 OMC786365:OMR786370 OCG786365:OCV786370 NSK786365:NSZ786370 NIO786365:NJD786370 MYS786365:MZH786370 MOW786365:MPL786370 MFA786365:MFP786370 LVE786365:LVT786370 LLI786365:LLX786370 LBM786365:LCB786370 KRQ786365:KSF786370 KHU786365:KIJ786370 JXY786365:JYN786370 JOC786365:JOR786370 JEG786365:JEV786370 IUK786365:IUZ786370 IKO786365:ILD786370 IAS786365:IBH786370 HQW786365:HRL786370 HHA786365:HHP786370 GXE786365:GXT786370 GNI786365:GNX786370 GDM786365:GEB786370 FTQ786365:FUF786370 FJU786365:FKJ786370 EZY786365:FAN786370 EQC786365:EQR786370 EGG786365:EGV786370 DWK786365:DWZ786370 DMO786365:DND786370 DCS786365:DDH786370 CSW786365:CTL786370 CJA786365:CJP786370 BZE786365:BZT786370 BPI786365:BPX786370 BFM786365:BGB786370 AVQ786365:AWF786370 ALU786365:AMJ786370 ABY786365:ACN786370 SC786365:SR786370 IG786365:IV786370 B786365:V786370 WUS720829:WVH720834 WKW720829:WLL720834 WBA720829:WBP720834 VRE720829:VRT720834 VHI720829:VHX720834 UXM720829:UYB720834 UNQ720829:UOF720834 UDU720829:UEJ720834 TTY720829:TUN720834 TKC720829:TKR720834 TAG720829:TAV720834 SQK720829:SQZ720834 SGO720829:SHD720834 RWS720829:RXH720834 RMW720829:RNL720834 RDA720829:RDP720834 QTE720829:QTT720834 QJI720829:QJX720834 PZM720829:QAB720834 PPQ720829:PQF720834 PFU720829:PGJ720834 OVY720829:OWN720834 OMC720829:OMR720834 OCG720829:OCV720834 NSK720829:NSZ720834 NIO720829:NJD720834 MYS720829:MZH720834 MOW720829:MPL720834 MFA720829:MFP720834 LVE720829:LVT720834 LLI720829:LLX720834 LBM720829:LCB720834 KRQ720829:KSF720834 KHU720829:KIJ720834 JXY720829:JYN720834 JOC720829:JOR720834 JEG720829:JEV720834 IUK720829:IUZ720834 IKO720829:ILD720834 IAS720829:IBH720834 HQW720829:HRL720834 HHA720829:HHP720834 GXE720829:GXT720834 GNI720829:GNX720834 GDM720829:GEB720834 FTQ720829:FUF720834 FJU720829:FKJ720834 EZY720829:FAN720834 EQC720829:EQR720834 EGG720829:EGV720834 DWK720829:DWZ720834 DMO720829:DND720834 DCS720829:DDH720834 CSW720829:CTL720834 CJA720829:CJP720834 BZE720829:BZT720834 BPI720829:BPX720834 BFM720829:BGB720834 AVQ720829:AWF720834 ALU720829:AMJ720834 ABY720829:ACN720834 SC720829:SR720834 IG720829:IV720834 B720829:V720834 WUS655293:WVH655298 WKW655293:WLL655298 WBA655293:WBP655298 VRE655293:VRT655298 VHI655293:VHX655298 UXM655293:UYB655298 UNQ655293:UOF655298 UDU655293:UEJ655298 TTY655293:TUN655298 TKC655293:TKR655298 TAG655293:TAV655298 SQK655293:SQZ655298 SGO655293:SHD655298 RWS655293:RXH655298 RMW655293:RNL655298 RDA655293:RDP655298 QTE655293:QTT655298 QJI655293:QJX655298 PZM655293:QAB655298 PPQ655293:PQF655298 PFU655293:PGJ655298 OVY655293:OWN655298 OMC655293:OMR655298 OCG655293:OCV655298 NSK655293:NSZ655298 NIO655293:NJD655298 MYS655293:MZH655298 MOW655293:MPL655298 MFA655293:MFP655298 LVE655293:LVT655298 LLI655293:LLX655298 LBM655293:LCB655298 KRQ655293:KSF655298 KHU655293:KIJ655298 JXY655293:JYN655298 JOC655293:JOR655298 JEG655293:JEV655298 IUK655293:IUZ655298 IKO655293:ILD655298 IAS655293:IBH655298 HQW655293:HRL655298 HHA655293:HHP655298 GXE655293:GXT655298 GNI655293:GNX655298 GDM655293:GEB655298 FTQ655293:FUF655298 FJU655293:FKJ655298 EZY655293:FAN655298 EQC655293:EQR655298 EGG655293:EGV655298 DWK655293:DWZ655298 DMO655293:DND655298 DCS655293:DDH655298 CSW655293:CTL655298 CJA655293:CJP655298 BZE655293:BZT655298 BPI655293:BPX655298 BFM655293:BGB655298 AVQ655293:AWF655298 ALU655293:AMJ655298 ABY655293:ACN655298 SC655293:SR655298 IG655293:IV655298 B655293:V655298 WUS589757:WVH589762 WKW589757:WLL589762 WBA589757:WBP589762 VRE589757:VRT589762 VHI589757:VHX589762 UXM589757:UYB589762 UNQ589757:UOF589762 UDU589757:UEJ589762 TTY589757:TUN589762 TKC589757:TKR589762 TAG589757:TAV589762 SQK589757:SQZ589762 SGO589757:SHD589762 RWS589757:RXH589762 RMW589757:RNL589762 RDA589757:RDP589762 QTE589757:QTT589762 QJI589757:QJX589762 PZM589757:QAB589762 PPQ589757:PQF589762 PFU589757:PGJ589762 OVY589757:OWN589762 OMC589757:OMR589762 OCG589757:OCV589762 NSK589757:NSZ589762 NIO589757:NJD589762 MYS589757:MZH589762 MOW589757:MPL589762 MFA589757:MFP589762 LVE589757:LVT589762 LLI589757:LLX589762 LBM589757:LCB589762 KRQ589757:KSF589762 KHU589757:KIJ589762 JXY589757:JYN589762 JOC589757:JOR589762 JEG589757:JEV589762 IUK589757:IUZ589762 IKO589757:ILD589762 IAS589757:IBH589762 HQW589757:HRL589762 HHA589757:HHP589762 GXE589757:GXT589762 GNI589757:GNX589762 GDM589757:GEB589762 FTQ589757:FUF589762 FJU589757:FKJ589762 EZY589757:FAN589762 EQC589757:EQR589762 EGG589757:EGV589762 DWK589757:DWZ589762 DMO589757:DND589762 DCS589757:DDH589762 CSW589757:CTL589762 CJA589757:CJP589762 BZE589757:BZT589762 BPI589757:BPX589762 BFM589757:BGB589762 AVQ589757:AWF589762 ALU589757:AMJ589762 ABY589757:ACN589762 SC589757:SR589762 IG589757:IV589762 B589757:V589762 WUS524221:WVH524226 WKW524221:WLL524226 WBA524221:WBP524226 VRE524221:VRT524226 VHI524221:VHX524226 UXM524221:UYB524226 UNQ524221:UOF524226 UDU524221:UEJ524226 TTY524221:TUN524226 TKC524221:TKR524226 TAG524221:TAV524226 SQK524221:SQZ524226 SGO524221:SHD524226 RWS524221:RXH524226 RMW524221:RNL524226 RDA524221:RDP524226 QTE524221:QTT524226 QJI524221:QJX524226 PZM524221:QAB524226 PPQ524221:PQF524226 PFU524221:PGJ524226 OVY524221:OWN524226 OMC524221:OMR524226 OCG524221:OCV524226 NSK524221:NSZ524226 NIO524221:NJD524226 MYS524221:MZH524226 MOW524221:MPL524226 MFA524221:MFP524226 LVE524221:LVT524226 LLI524221:LLX524226 LBM524221:LCB524226 KRQ524221:KSF524226 KHU524221:KIJ524226 JXY524221:JYN524226 JOC524221:JOR524226 JEG524221:JEV524226 IUK524221:IUZ524226 IKO524221:ILD524226 IAS524221:IBH524226 HQW524221:HRL524226 HHA524221:HHP524226 GXE524221:GXT524226 GNI524221:GNX524226 GDM524221:GEB524226 FTQ524221:FUF524226 FJU524221:FKJ524226 EZY524221:FAN524226 EQC524221:EQR524226 EGG524221:EGV524226 DWK524221:DWZ524226 DMO524221:DND524226 DCS524221:DDH524226 CSW524221:CTL524226 CJA524221:CJP524226 BZE524221:BZT524226 BPI524221:BPX524226 BFM524221:BGB524226 AVQ524221:AWF524226 ALU524221:AMJ524226 ABY524221:ACN524226 SC524221:SR524226 IG524221:IV524226 B524221:V524226 WUS458685:WVH458690 WKW458685:WLL458690 WBA458685:WBP458690 VRE458685:VRT458690 VHI458685:VHX458690 UXM458685:UYB458690 UNQ458685:UOF458690 UDU458685:UEJ458690 TTY458685:TUN458690 TKC458685:TKR458690 TAG458685:TAV458690 SQK458685:SQZ458690 SGO458685:SHD458690 RWS458685:RXH458690 RMW458685:RNL458690 RDA458685:RDP458690 QTE458685:QTT458690 QJI458685:QJX458690 PZM458685:QAB458690 PPQ458685:PQF458690 PFU458685:PGJ458690 OVY458685:OWN458690 OMC458685:OMR458690 OCG458685:OCV458690 NSK458685:NSZ458690 NIO458685:NJD458690 MYS458685:MZH458690 MOW458685:MPL458690 MFA458685:MFP458690 LVE458685:LVT458690 LLI458685:LLX458690 LBM458685:LCB458690 KRQ458685:KSF458690 KHU458685:KIJ458690 JXY458685:JYN458690 JOC458685:JOR458690 JEG458685:JEV458690 IUK458685:IUZ458690 IKO458685:ILD458690 IAS458685:IBH458690 HQW458685:HRL458690 HHA458685:HHP458690 GXE458685:GXT458690 GNI458685:GNX458690 GDM458685:GEB458690 FTQ458685:FUF458690 FJU458685:FKJ458690 EZY458685:FAN458690 EQC458685:EQR458690 EGG458685:EGV458690 DWK458685:DWZ458690 DMO458685:DND458690 DCS458685:DDH458690 CSW458685:CTL458690 CJA458685:CJP458690 BZE458685:BZT458690 BPI458685:BPX458690 BFM458685:BGB458690 AVQ458685:AWF458690 ALU458685:AMJ458690 ABY458685:ACN458690 SC458685:SR458690 IG458685:IV458690 B458685:V458690 WUS393149:WVH393154 WKW393149:WLL393154 WBA393149:WBP393154 VRE393149:VRT393154 VHI393149:VHX393154 UXM393149:UYB393154 UNQ393149:UOF393154 UDU393149:UEJ393154 TTY393149:TUN393154 TKC393149:TKR393154 TAG393149:TAV393154 SQK393149:SQZ393154 SGO393149:SHD393154 RWS393149:RXH393154 RMW393149:RNL393154 RDA393149:RDP393154 QTE393149:QTT393154 QJI393149:QJX393154 PZM393149:QAB393154 PPQ393149:PQF393154 PFU393149:PGJ393154 OVY393149:OWN393154 OMC393149:OMR393154 OCG393149:OCV393154 NSK393149:NSZ393154 NIO393149:NJD393154 MYS393149:MZH393154 MOW393149:MPL393154 MFA393149:MFP393154 LVE393149:LVT393154 LLI393149:LLX393154 LBM393149:LCB393154 KRQ393149:KSF393154 KHU393149:KIJ393154 JXY393149:JYN393154 JOC393149:JOR393154 JEG393149:JEV393154 IUK393149:IUZ393154 IKO393149:ILD393154 IAS393149:IBH393154 HQW393149:HRL393154 HHA393149:HHP393154 GXE393149:GXT393154 GNI393149:GNX393154 GDM393149:GEB393154 FTQ393149:FUF393154 FJU393149:FKJ393154 EZY393149:FAN393154 EQC393149:EQR393154 EGG393149:EGV393154 DWK393149:DWZ393154 DMO393149:DND393154 DCS393149:DDH393154 CSW393149:CTL393154 CJA393149:CJP393154 BZE393149:BZT393154 BPI393149:BPX393154 BFM393149:BGB393154 AVQ393149:AWF393154 ALU393149:AMJ393154 ABY393149:ACN393154 SC393149:SR393154 IG393149:IV393154 B393149:V393154 WUS327613:WVH327618 WKW327613:WLL327618 WBA327613:WBP327618 VRE327613:VRT327618 VHI327613:VHX327618 UXM327613:UYB327618 UNQ327613:UOF327618 UDU327613:UEJ327618 TTY327613:TUN327618 TKC327613:TKR327618 TAG327613:TAV327618 SQK327613:SQZ327618 SGO327613:SHD327618 RWS327613:RXH327618 RMW327613:RNL327618 RDA327613:RDP327618 QTE327613:QTT327618 QJI327613:QJX327618 PZM327613:QAB327618 PPQ327613:PQF327618 PFU327613:PGJ327618 OVY327613:OWN327618 OMC327613:OMR327618 OCG327613:OCV327618 NSK327613:NSZ327618 NIO327613:NJD327618 MYS327613:MZH327618 MOW327613:MPL327618 MFA327613:MFP327618 LVE327613:LVT327618 LLI327613:LLX327618 LBM327613:LCB327618 KRQ327613:KSF327618 KHU327613:KIJ327618 JXY327613:JYN327618 JOC327613:JOR327618 JEG327613:JEV327618 IUK327613:IUZ327618 IKO327613:ILD327618 IAS327613:IBH327618 HQW327613:HRL327618 HHA327613:HHP327618 GXE327613:GXT327618 GNI327613:GNX327618 GDM327613:GEB327618 FTQ327613:FUF327618 FJU327613:FKJ327618 EZY327613:FAN327618 EQC327613:EQR327618 EGG327613:EGV327618 DWK327613:DWZ327618 DMO327613:DND327618 DCS327613:DDH327618 CSW327613:CTL327618 CJA327613:CJP327618 BZE327613:BZT327618 BPI327613:BPX327618 BFM327613:BGB327618 AVQ327613:AWF327618 ALU327613:AMJ327618 ABY327613:ACN327618 SC327613:SR327618 IG327613:IV327618 B327613:V327618 WUS262077:WVH262082 WKW262077:WLL262082 WBA262077:WBP262082 VRE262077:VRT262082 VHI262077:VHX262082 UXM262077:UYB262082 UNQ262077:UOF262082 UDU262077:UEJ262082 TTY262077:TUN262082 TKC262077:TKR262082 TAG262077:TAV262082 SQK262077:SQZ262082 SGO262077:SHD262082 RWS262077:RXH262082 RMW262077:RNL262082 RDA262077:RDP262082 QTE262077:QTT262082 QJI262077:QJX262082 PZM262077:QAB262082 PPQ262077:PQF262082 PFU262077:PGJ262082 OVY262077:OWN262082 OMC262077:OMR262082 OCG262077:OCV262082 NSK262077:NSZ262082 NIO262077:NJD262082 MYS262077:MZH262082 MOW262077:MPL262082 MFA262077:MFP262082 LVE262077:LVT262082 LLI262077:LLX262082 LBM262077:LCB262082 KRQ262077:KSF262082 KHU262077:KIJ262082 JXY262077:JYN262082 JOC262077:JOR262082 JEG262077:JEV262082 IUK262077:IUZ262082 IKO262077:ILD262082 IAS262077:IBH262082 HQW262077:HRL262082 HHA262077:HHP262082 GXE262077:GXT262082 GNI262077:GNX262082 GDM262077:GEB262082 FTQ262077:FUF262082 FJU262077:FKJ262082 EZY262077:FAN262082 EQC262077:EQR262082 EGG262077:EGV262082 DWK262077:DWZ262082 DMO262077:DND262082 DCS262077:DDH262082 CSW262077:CTL262082 CJA262077:CJP262082 BZE262077:BZT262082 BPI262077:BPX262082 BFM262077:BGB262082 AVQ262077:AWF262082 ALU262077:AMJ262082 ABY262077:ACN262082 SC262077:SR262082 IG262077:IV262082 B262077:V262082 WUS196541:WVH196546 WKW196541:WLL196546 WBA196541:WBP196546 VRE196541:VRT196546 VHI196541:VHX196546 UXM196541:UYB196546 UNQ196541:UOF196546 UDU196541:UEJ196546 TTY196541:TUN196546 TKC196541:TKR196546 TAG196541:TAV196546 SQK196541:SQZ196546 SGO196541:SHD196546 RWS196541:RXH196546 RMW196541:RNL196546 RDA196541:RDP196546 QTE196541:QTT196546 QJI196541:QJX196546 PZM196541:QAB196546 PPQ196541:PQF196546 PFU196541:PGJ196546 OVY196541:OWN196546 OMC196541:OMR196546 OCG196541:OCV196546 NSK196541:NSZ196546 NIO196541:NJD196546 MYS196541:MZH196546 MOW196541:MPL196546 MFA196541:MFP196546 LVE196541:LVT196546 LLI196541:LLX196546 LBM196541:LCB196546 KRQ196541:KSF196546 KHU196541:KIJ196546 JXY196541:JYN196546 JOC196541:JOR196546 JEG196541:JEV196546 IUK196541:IUZ196546 IKO196541:ILD196546 IAS196541:IBH196546 HQW196541:HRL196546 HHA196541:HHP196546 GXE196541:GXT196546 GNI196541:GNX196546 GDM196541:GEB196546 FTQ196541:FUF196546 FJU196541:FKJ196546 EZY196541:FAN196546 EQC196541:EQR196546 EGG196541:EGV196546 DWK196541:DWZ196546 DMO196541:DND196546 DCS196541:DDH196546 CSW196541:CTL196546 CJA196541:CJP196546 BZE196541:BZT196546 BPI196541:BPX196546 BFM196541:BGB196546 AVQ196541:AWF196546 ALU196541:AMJ196546 ABY196541:ACN196546 SC196541:SR196546 IG196541:IV196546 B196541:V196546 WUS131005:WVH131010 WKW131005:WLL131010 WBA131005:WBP131010 VRE131005:VRT131010 VHI131005:VHX131010 UXM131005:UYB131010 UNQ131005:UOF131010 UDU131005:UEJ131010 TTY131005:TUN131010 TKC131005:TKR131010 TAG131005:TAV131010 SQK131005:SQZ131010 SGO131005:SHD131010 RWS131005:RXH131010 RMW131005:RNL131010 RDA131005:RDP131010 QTE131005:QTT131010 QJI131005:QJX131010 PZM131005:QAB131010 PPQ131005:PQF131010 PFU131005:PGJ131010 OVY131005:OWN131010 OMC131005:OMR131010 OCG131005:OCV131010 NSK131005:NSZ131010 NIO131005:NJD131010 MYS131005:MZH131010 MOW131005:MPL131010 MFA131005:MFP131010 LVE131005:LVT131010 LLI131005:LLX131010 LBM131005:LCB131010 KRQ131005:KSF131010 KHU131005:KIJ131010 JXY131005:JYN131010 JOC131005:JOR131010 JEG131005:JEV131010 IUK131005:IUZ131010 IKO131005:ILD131010 IAS131005:IBH131010 HQW131005:HRL131010 HHA131005:HHP131010 GXE131005:GXT131010 GNI131005:GNX131010 GDM131005:GEB131010 FTQ131005:FUF131010 FJU131005:FKJ131010 EZY131005:FAN131010 EQC131005:EQR131010 EGG131005:EGV131010 DWK131005:DWZ131010 DMO131005:DND131010 DCS131005:DDH131010 CSW131005:CTL131010 CJA131005:CJP131010 BZE131005:BZT131010 BPI131005:BPX131010 BFM131005:BGB131010 AVQ131005:AWF131010 ALU131005:AMJ131010 ABY131005:ACN131010 SC131005:SR131010 IG131005:IV131010 B131005:V131010 WUS65469:WVH65474 WKW65469:WLL65474 WBA65469:WBP65474 VRE65469:VRT65474 VHI65469:VHX65474 UXM65469:UYB65474 UNQ65469:UOF65474 UDU65469:UEJ65474 TTY65469:TUN65474 TKC65469:TKR65474 TAG65469:TAV65474 SQK65469:SQZ65474 SGO65469:SHD65474 RWS65469:RXH65474 RMW65469:RNL65474 RDA65469:RDP65474 QTE65469:QTT65474 QJI65469:QJX65474 PZM65469:QAB65474 PPQ65469:PQF65474 PFU65469:PGJ65474 OVY65469:OWN65474 OMC65469:OMR65474 OCG65469:OCV65474 NSK65469:NSZ65474 NIO65469:NJD65474 MYS65469:MZH65474 MOW65469:MPL65474 MFA65469:MFP65474 LVE65469:LVT65474 LLI65469:LLX65474 LBM65469:LCB65474 KRQ65469:KSF65474 KHU65469:KIJ65474 JXY65469:JYN65474 JOC65469:JOR65474 JEG65469:JEV65474 IUK65469:IUZ65474 IKO65469:ILD65474 IAS65469:IBH65474 HQW65469:HRL65474 HHA65469:HHP65474 GXE65469:GXT65474 GNI65469:GNX65474 GDM65469:GEB65474 FTQ65469:FUF65474 FJU65469:FKJ65474 EZY65469:FAN65474 EQC65469:EQR65474 EGG65469:EGV65474 DWK65469:DWZ65474 DMO65469:DND65474 DCS65469:DDH65474 CSW65469:CTL65474 CJA65469:CJP65474 BZE65469:BZT65474 BPI65469:BPX65474 BFM65469:BGB65474 AVQ65469:AWF65474 ALU65469:AMJ65474 ABY65469:ACN65474 SC65469:SR65474 IG65469:IV65474">
      <formula1>$B$83:$B$93</formula1>
    </dataValidation>
    <dataValidation type="list" allowBlank="1" showInputMessage="1" showErrorMessage="1" sqref="E30:O39">
      <formula1>$A$501:$A$735</formula1>
    </dataValidation>
  </dataValidations>
  <pageMargins left="0.7" right="0.7" top="0.75" bottom="0.75" header="0.3" footer="0.3"/>
  <pageSetup paperSize="9" scale="46" orientation="portrait" r:id="rId1"/>
  <rowBreaks count="1" manualBreakCount="1">
    <brk id="5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6"/>
  <sheetViews>
    <sheetView zoomScaleNormal="100" workbookViewId="0">
      <selection activeCell="J45" sqref="J45"/>
    </sheetView>
  </sheetViews>
  <sheetFormatPr defaultColWidth="2.33203125" defaultRowHeight="13.9" customHeight="1"/>
  <cols>
    <col min="1" max="16384" width="2.33203125" style="62"/>
  </cols>
  <sheetData>
    <row r="1" spans="1:38" ht="13.9" customHeight="1">
      <c r="A1" s="418" t="s">
        <v>182</v>
      </c>
      <c r="B1" s="418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61"/>
      <c r="AH1" s="61"/>
      <c r="AI1" s="61"/>
      <c r="AJ1" s="61"/>
      <c r="AK1" s="61"/>
      <c r="AL1" s="61"/>
    </row>
    <row r="2" spans="1:38" ht="13.9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38" ht="13.9" customHeight="1">
      <c r="A3" s="61"/>
      <c r="B3" s="420" t="s">
        <v>183</v>
      </c>
      <c r="C3" s="421"/>
      <c r="D3" s="421"/>
      <c r="E3" s="421"/>
      <c r="F3" s="421"/>
      <c r="G3" s="421"/>
      <c r="H3" s="422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</row>
    <row r="4" spans="1:38" ht="13.9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</row>
    <row r="5" spans="1:38" ht="13.9" customHeight="1">
      <c r="A5" s="61"/>
      <c r="B5" s="61"/>
      <c r="C5" s="61" t="s">
        <v>164</v>
      </c>
      <c r="D5" s="61"/>
      <c r="E5" s="61"/>
      <c r="F5" s="61"/>
      <c r="G5" s="61"/>
      <c r="H5" s="61"/>
      <c r="I5" s="61"/>
      <c r="J5" s="61"/>
      <c r="K5" s="413" t="s">
        <v>173</v>
      </c>
      <c r="L5" s="413"/>
      <c r="M5" s="414"/>
      <c r="N5" s="414"/>
      <c r="O5" s="414"/>
      <c r="P5" s="414"/>
      <c r="Q5" s="414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</row>
    <row r="6" spans="1:38" ht="13.9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</row>
    <row r="7" spans="1:38" ht="13.9" customHeight="1">
      <c r="A7" s="61"/>
      <c r="B7" s="61"/>
      <c r="C7" s="410" t="s">
        <v>169</v>
      </c>
      <c r="D7" s="410"/>
      <c r="E7" s="410"/>
      <c r="F7" s="410"/>
      <c r="G7" s="410"/>
      <c r="H7" s="410"/>
      <c r="I7" s="410"/>
      <c r="J7" s="410" t="s">
        <v>170</v>
      </c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5" t="s">
        <v>171</v>
      </c>
      <c r="X7" s="415"/>
      <c r="Y7" s="415"/>
      <c r="Z7" s="415"/>
      <c r="AA7" s="415"/>
      <c r="AB7" s="415"/>
      <c r="AC7" s="415"/>
      <c r="AD7" s="410" t="s">
        <v>172</v>
      </c>
      <c r="AE7" s="410"/>
      <c r="AF7" s="410"/>
      <c r="AG7" s="410"/>
      <c r="AH7" s="410"/>
      <c r="AI7" s="410"/>
      <c r="AJ7" s="410"/>
      <c r="AK7" s="61"/>
      <c r="AL7" s="61"/>
    </row>
    <row r="8" spans="1:38" ht="13.9" customHeight="1">
      <c r="A8" s="61"/>
      <c r="B8" s="61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5"/>
      <c r="X8" s="415"/>
      <c r="Y8" s="415"/>
      <c r="Z8" s="415"/>
      <c r="AA8" s="415"/>
      <c r="AB8" s="415"/>
      <c r="AC8" s="415"/>
      <c r="AD8" s="410"/>
      <c r="AE8" s="410"/>
      <c r="AF8" s="410"/>
      <c r="AG8" s="410"/>
      <c r="AH8" s="410"/>
      <c r="AI8" s="410"/>
      <c r="AJ8" s="410"/>
      <c r="AK8" s="61"/>
      <c r="AL8" s="61"/>
    </row>
    <row r="9" spans="1:38" ht="13.9" customHeight="1">
      <c r="A9" s="61"/>
      <c r="B9" s="61"/>
      <c r="C9" s="411" t="s">
        <v>161</v>
      </c>
      <c r="D9" s="411"/>
      <c r="E9" s="411"/>
      <c r="F9" s="411"/>
      <c r="G9" s="411"/>
      <c r="H9" s="411"/>
      <c r="I9" s="411"/>
      <c r="J9" s="1"/>
      <c r="K9" s="385" t="s">
        <v>163</v>
      </c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6" t="str">
        <f>IF($J9="X",IF(AND($M$5&gt;0,$M$5&lt;=48.4),683.37,IF(AND($M$5&gt;=48.41,$M$5&lt;=68),651.07,IF($M$5&gt;=68.01,640.8,"Valore non previsto dalle tabelle UCS"))),"")</f>
        <v/>
      </c>
      <c r="X9" s="386"/>
      <c r="Y9" s="386"/>
      <c r="Z9" s="386"/>
      <c r="AA9" s="386"/>
      <c r="AB9" s="386"/>
      <c r="AC9" s="386"/>
      <c r="AD9" s="387" t="str">
        <f>IFERROR(M$5*W9,"")</f>
        <v/>
      </c>
      <c r="AE9" s="387"/>
      <c r="AF9" s="387"/>
      <c r="AG9" s="387"/>
      <c r="AH9" s="387"/>
      <c r="AI9" s="387"/>
      <c r="AJ9" s="387"/>
      <c r="AK9" s="61"/>
      <c r="AL9" s="61"/>
    </row>
    <row r="10" spans="1:38" ht="13.9" customHeight="1">
      <c r="A10" s="61"/>
      <c r="B10" s="61"/>
      <c r="C10" s="411"/>
      <c r="D10" s="411"/>
      <c r="E10" s="411"/>
      <c r="F10" s="411"/>
      <c r="G10" s="411"/>
      <c r="H10" s="411"/>
      <c r="I10" s="412"/>
      <c r="J10" s="1"/>
      <c r="K10" s="384" t="s">
        <v>165</v>
      </c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6" t="str">
        <f>IF($J10="X",IF(AND($M$5&gt;=0,$M$5&lt;=65.5),715.74,IF(AND($M$5&gt;=65.51,$M$5&lt;=82.5),743.84,IF($M$5&gt;=82.51,782.24,"Valore non previsto dalle tabelle UCS"))),"")</f>
        <v/>
      </c>
      <c r="X10" s="386"/>
      <c r="Y10" s="386"/>
      <c r="Z10" s="386"/>
      <c r="AA10" s="386"/>
      <c r="AB10" s="386"/>
      <c r="AC10" s="386"/>
      <c r="AD10" s="390" t="str">
        <f>IFERROR(M$5*W10,"")</f>
        <v/>
      </c>
      <c r="AE10" s="391"/>
      <c r="AF10" s="391"/>
      <c r="AG10" s="391"/>
      <c r="AH10" s="391"/>
      <c r="AI10" s="391"/>
      <c r="AJ10" s="392"/>
      <c r="AK10" s="61"/>
      <c r="AL10" s="61"/>
    </row>
    <row r="11" spans="1:38" ht="13.9" customHeight="1">
      <c r="A11" s="61"/>
      <c r="B11" s="61"/>
      <c r="C11" s="411"/>
      <c r="D11" s="411"/>
      <c r="E11" s="411"/>
      <c r="F11" s="411"/>
      <c r="G11" s="411"/>
      <c r="H11" s="411"/>
      <c r="I11" s="412"/>
      <c r="J11" s="63"/>
      <c r="K11" s="384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6"/>
      <c r="X11" s="386"/>
      <c r="Y11" s="386"/>
      <c r="Z11" s="386"/>
      <c r="AA11" s="386"/>
      <c r="AB11" s="386"/>
      <c r="AC11" s="386"/>
      <c r="AD11" s="393"/>
      <c r="AE11" s="394"/>
      <c r="AF11" s="394"/>
      <c r="AG11" s="394"/>
      <c r="AH11" s="394"/>
      <c r="AI11" s="394"/>
      <c r="AJ11" s="395"/>
      <c r="AK11" s="61"/>
      <c r="AL11" s="61"/>
    </row>
    <row r="12" spans="1:38" ht="13.9" customHeight="1">
      <c r="A12" s="61"/>
      <c r="B12" s="61"/>
      <c r="C12" s="411"/>
      <c r="D12" s="411"/>
      <c r="E12" s="411"/>
      <c r="F12" s="411"/>
      <c r="G12" s="411"/>
      <c r="H12" s="411"/>
      <c r="I12" s="412"/>
      <c r="J12" s="1"/>
      <c r="K12" s="384" t="s">
        <v>166</v>
      </c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6" t="str">
        <f>IF($J12="X",IF(AND($M$5&gt;=0,$M$5&lt;=86.1),765.49,IF(AND($M$5&gt;=86.11,$M$5&lt;=125.5),785.18,IF($M$5&gt;=125.51,800.99,"Valore non previsto dalle tabelle UCS"))),"")</f>
        <v/>
      </c>
      <c r="X12" s="386"/>
      <c r="Y12" s="386"/>
      <c r="Z12" s="386"/>
      <c r="AA12" s="386"/>
      <c r="AB12" s="386"/>
      <c r="AC12" s="386"/>
      <c r="AD12" s="390" t="str">
        <f>IFERROR(M$5*W12,"")</f>
        <v/>
      </c>
      <c r="AE12" s="391"/>
      <c r="AF12" s="391"/>
      <c r="AG12" s="391"/>
      <c r="AH12" s="391"/>
      <c r="AI12" s="391"/>
      <c r="AJ12" s="392"/>
      <c r="AK12" s="61"/>
      <c r="AL12" s="61"/>
    </row>
    <row r="13" spans="1:38" ht="13.9" customHeight="1">
      <c r="A13" s="61"/>
      <c r="B13" s="61"/>
      <c r="C13" s="411"/>
      <c r="D13" s="411"/>
      <c r="E13" s="411"/>
      <c r="F13" s="411"/>
      <c r="G13" s="411"/>
      <c r="H13" s="411"/>
      <c r="I13" s="412"/>
      <c r="J13" s="64"/>
      <c r="K13" s="384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6"/>
      <c r="X13" s="386"/>
      <c r="Y13" s="386"/>
      <c r="Z13" s="386"/>
      <c r="AA13" s="386"/>
      <c r="AB13" s="386"/>
      <c r="AC13" s="386"/>
      <c r="AD13" s="393"/>
      <c r="AE13" s="394"/>
      <c r="AF13" s="394"/>
      <c r="AG13" s="394"/>
      <c r="AH13" s="394"/>
      <c r="AI13" s="394"/>
      <c r="AJ13" s="395"/>
      <c r="AK13" s="61"/>
      <c r="AL13" s="61"/>
    </row>
    <row r="14" spans="1:38" ht="13.9" customHeight="1">
      <c r="A14" s="61"/>
      <c r="B14" s="61"/>
      <c r="C14" s="411"/>
      <c r="D14" s="411"/>
      <c r="E14" s="411"/>
      <c r="F14" s="411"/>
      <c r="G14" s="411"/>
      <c r="H14" s="411"/>
      <c r="I14" s="412"/>
      <c r="J14" s="1"/>
      <c r="K14" s="384" t="s">
        <v>167</v>
      </c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6" t="str">
        <f>IF($J14="X",IF(AND($M$5&gt;=0,$M$5&lt;=124.3),962.69,IF(AND($M$5&gt;=124.31,$M$5&lt;=203),881.47,IF($M$5&gt;=203.01,836.92,"Valore non previsto dalle tabelle UCS"))),"")</f>
        <v/>
      </c>
      <c r="X14" s="386"/>
      <c r="Y14" s="386"/>
      <c r="Z14" s="386"/>
      <c r="AA14" s="386"/>
      <c r="AB14" s="386"/>
      <c r="AC14" s="386"/>
      <c r="AD14" s="387" t="str">
        <f>IFERROR(M$5*W14,"")</f>
        <v/>
      </c>
      <c r="AE14" s="387"/>
      <c r="AF14" s="387"/>
      <c r="AG14" s="387"/>
      <c r="AH14" s="387"/>
      <c r="AI14" s="387"/>
      <c r="AJ14" s="387"/>
      <c r="AK14" s="61"/>
      <c r="AL14" s="61"/>
    </row>
    <row r="15" spans="1:38" ht="13.9" customHeight="1">
      <c r="A15" s="61"/>
      <c r="B15" s="61"/>
      <c r="C15" s="411" t="s">
        <v>160</v>
      </c>
      <c r="D15" s="411"/>
      <c r="E15" s="411"/>
      <c r="F15" s="411"/>
      <c r="G15" s="411"/>
      <c r="H15" s="411"/>
      <c r="I15" s="412"/>
      <c r="J15" s="1"/>
      <c r="K15" s="384" t="s">
        <v>163</v>
      </c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6" t="str">
        <f>IF($J15="X",IF(AND($M$5&gt;=0,$M$5&lt;=48.3),734.84,IF(AND($M$5&gt;=48.31,$M$5&lt;=62.75),696.02,IF($M$5&gt;=62.76,680.35,"Valore non previsto dalle tabelle UCS"))),"")</f>
        <v/>
      </c>
      <c r="X15" s="386"/>
      <c r="Y15" s="386"/>
      <c r="Z15" s="386"/>
      <c r="AA15" s="386"/>
      <c r="AB15" s="386"/>
      <c r="AC15" s="386"/>
      <c r="AD15" s="387" t="str">
        <f>IFERROR(M$5*W15,"")</f>
        <v/>
      </c>
      <c r="AE15" s="387"/>
      <c r="AF15" s="387"/>
      <c r="AG15" s="387"/>
      <c r="AH15" s="387"/>
      <c r="AI15" s="387"/>
      <c r="AJ15" s="387"/>
      <c r="AK15" s="61"/>
      <c r="AL15" s="61"/>
    </row>
    <row r="16" spans="1:38" ht="13.9" customHeight="1">
      <c r="A16" s="61"/>
      <c r="B16" s="61"/>
      <c r="C16" s="411"/>
      <c r="D16" s="411"/>
      <c r="E16" s="411"/>
      <c r="F16" s="411"/>
      <c r="G16" s="411"/>
      <c r="H16" s="411"/>
      <c r="I16" s="412"/>
      <c r="J16" s="1"/>
      <c r="K16" s="384" t="s">
        <v>165</v>
      </c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6" t="str">
        <f>IF($J16="X",IF(AND($M$5&gt;=0,$M$5&lt;=61.5),779.12,IF(AND($M$5&gt;=61.51,$M$5&lt;=72.05),727.93,IF($M$5&gt;=72.06,688.02,"Valore non previsto dalle tabelle UCS"))),"")</f>
        <v/>
      </c>
      <c r="X16" s="386"/>
      <c r="Y16" s="386"/>
      <c r="Z16" s="386"/>
      <c r="AA16" s="386"/>
      <c r="AB16" s="386"/>
      <c r="AC16" s="386"/>
      <c r="AD16" s="390" t="str">
        <f>IFERROR(M$5*W16,"")</f>
        <v/>
      </c>
      <c r="AE16" s="391"/>
      <c r="AF16" s="391"/>
      <c r="AG16" s="391"/>
      <c r="AH16" s="391"/>
      <c r="AI16" s="391"/>
      <c r="AJ16" s="392"/>
      <c r="AK16" s="61"/>
      <c r="AL16" s="61"/>
    </row>
    <row r="17" spans="1:38" ht="13.9" customHeight="1">
      <c r="A17" s="61"/>
      <c r="B17" s="61"/>
      <c r="C17" s="411"/>
      <c r="D17" s="411"/>
      <c r="E17" s="411"/>
      <c r="F17" s="411"/>
      <c r="G17" s="411"/>
      <c r="H17" s="411"/>
      <c r="I17" s="412"/>
      <c r="J17" s="65"/>
      <c r="K17" s="384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6"/>
      <c r="X17" s="386"/>
      <c r="Y17" s="386"/>
      <c r="Z17" s="386"/>
      <c r="AA17" s="386"/>
      <c r="AB17" s="386"/>
      <c r="AC17" s="386"/>
      <c r="AD17" s="393"/>
      <c r="AE17" s="394"/>
      <c r="AF17" s="394"/>
      <c r="AG17" s="394"/>
      <c r="AH17" s="394"/>
      <c r="AI17" s="394"/>
      <c r="AJ17" s="395"/>
      <c r="AK17" s="61"/>
      <c r="AL17" s="61"/>
    </row>
    <row r="18" spans="1:38" ht="13.9" customHeight="1">
      <c r="A18" s="61"/>
      <c r="B18" s="61"/>
      <c r="C18" s="411"/>
      <c r="D18" s="411"/>
      <c r="E18" s="411"/>
      <c r="F18" s="411"/>
      <c r="G18" s="411"/>
      <c r="H18" s="411"/>
      <c r="I18" s="412"/>
      <c r="J18" s="1"/>
      <c r="K18" s="384" t="s">
        <v>168</v>
      </c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6" t="str">
        <f>IF($J18="X",IF(AND($M$5&gt;=0,$M$5&lt;=73.5),1075.66,IF($M$5&gt;=73.51,1034.91,"Valore non previsto dalle tabelle UCS")),"")</f>
        <v/>
      </c>
      <c r="X18" s="386"/>
      <c r="Y18" s="386"/>
      <c r="Z18" s="386"/>
      <c r="AA18" s="386"/>
      <c r="AB18" s="386"/>
      <c r="AC18" s="386"/>
      <c r="AD18" s="390" t="str">
        <f>IFERROR(M$5*W18,"")</f>
        <v/>
      </c>
      <c r="AE18" s="391"/>
      <c r="AF18" s="391"/>
      <c r="AG18" s="391"/>
      <c r="AH18" s="391"/>
      <c r="AI18" s="391"/>
      <c r="AJ18" s="392"/>
      <c r="AK18" s="61"/>
      <c r="AL18" s="61"/>
    </row>
    <row r="19" spans="1:38" ht="13.9" customHeight="1">
      <c r="A19" s="61"/>
      <c r="B19" s="61"/>
      <c r="C19" s="411"/>
      <c r="D19" s="411"/>
      <c r="E19" s="411"/>
      <c r="F19" s="411"/>
      <c r="G19" s="411"/>
      <c r="H19" s="411"/>
      <c r="I19" s="412"/>
      <c r="J19" s="63"/>
      <c r="K19" s="416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386"/>
      <c r="X19" s="386"/>
      <c r="Y19" s="386"/>
      <c r="Z19" s="386"/>
      <c r="AA19" s="386"/>
      <c r="AB19" s="386"/>
      <c r="AC19" s="386"/>
      <c r="AD19" s="393"/>
      <c r="AE19" s="394"/>
      <c r="AF19" s="394"/>
      <c r="AG19" s="394"/>
      <c r="AH19" s="394"/>
      <c r="AI19" s="394"/>
      <c r="AJ19" s="395"/>
      <c r="AK19" s="61"/>
      <c r="AL19" s="61"/>
    </row>
    <row r="20" spans="1:38" ht="13.9" customHeight="1">
      <c r="A20" s="61"/>
      <c r="B20" s="61"/>
      <c r="C20" s="411" t="s">
        <v>162</v>
      </c>
      <c r="D20" s="411"/>
      <c r="E20" s="411"/>
      <c r="F20" s="411"/>
      <c r="G20" s="411"/>
      <c r="H20" s="411"/>
      <c r="I20" s="412"/>
      <c r="J20" s="1"/>
      <c r="K20" s="384" t="s">
        <v>163</v>
      </c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6" t="str">
        <f>IF($J20="X",IF(AND($M$5&gt;=0,$M$5&lt;=65),733.3,IF($M$5&gt;=65.01,752.33,"Valore non previsto dalle tabelle UCS")),"")</f>
        <v/>
      </c>
      <c r="X20" s="386"/>
      <c r="Y20" s="386"/>
      <c r="Z20" s="386"/>
      <c r="AA20" s="386"/>
      <c r="AB20" s="386"/>
      <c r="AC20" s="386"/>
      <c r="AD20" s="387" t="str">
        <f>IFERROR(M$5*W20,"")</f>
        <v/>
      </c>
      <c r="AE20" s="387"/>
      <c r="AF20" s="387"/>
      <c r="AG20" s="387"/>
      <c r="AH20" s="387"/>
      <c r="AI20" s="387"/>
      <c r="AJ20" s="387"/>
      <c r="AK20" s="61"/>
      <c r="AL20" s="61"/>
    </row>
    <row r="21" spans="1:38" ht="13.9" customHeight="1">
      <c r="A21" s="61"/>
      <c r="B21" s="61"/>
      <c r="C21" s="411"/>
      <c r="D21" s="411"/>
      <c r="E21" s="411"/>
      <c r="F21" s="411"/>
      <c r="G21" s="411"/>
      <c r="H21" s="411"/>
      <c r="I21" s="412"/>
      <c r="J21" s="1"/>
      <c r="K21" s="384" t="s">
        <v>165</v>
      </c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6" t="str">
        <f>IF(J21="x",IF(M5&gt;=0,893.72,"Valore non previsto dalle tabelle UCS"),"")</f>
        <v/>
      </c>
      <c r="X21" s="386"/>
      <c r="Y21" s="386"/>
      <c r="Z21" s="386"/>
      <c r="AA21" s="386"/>
      <c r="AB21" s="386"/>
      <c r="AC21" s="386"/>
      <c r="AD21" s="390" t="str">
        <f>IFERROR(M$5*W21,"")</f>
        <v/>
      </c>
      <c r="AE21" s="391"/>
      <c r="AF21" s="391"/>
      <c r="AG21" s="391"/>
      <c r="AH21" s="391"/>
      <c r="AI21" s="391"/>
      <c r="AJ21" s="392"/>
      <c r="AK21" s="61"/>
      <c r="AL21" s="61"/>
    </row>
    <row r="22" spans="1:38" ht="13.9" customHeight="1">
      <c r="A22" s="61"/>
      <c r="B22" s="61"/>
      <c r="C22" s="411"/>
      <c r="D22" s="411"/>
      <c r="E22" s="411"/>
      <c r="F22" s="411"/>
      <c r="G22" s="411"/>
      <c r="H22" s="411"/>
      <c r="I22" s="412"/>
      <c r="J22" s="65"/>
      <c r="K22" s="384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6"/>
      <c r="X22" s="386"/>
      <c r="Y22" s="386"/>
      <c r="Z22" s="386"/>
      <c r="AA22" s="386"/>
      <c r="AB22" s="386"/>
      <c r="AC22" s="386"/>
      <c r="AD22" s="393"/>
      <c r="AE22" s="394"/>
      <c r="AF22" s="394"/>
      <c r="AG22" s="394"/>
      <c r="AH22" s="394"/>
      <c r="AI22" s="394"/>
      <c r="AJ22" s="395"/>
      <c r="AK22" s="61"/>
      <c r="AL22" s="61"/>
    </row>
    <row r="23" spans="1:38" ht="13.9" customHeight="1">
      <c r="A23" s="61"/>
      <c r="B23" s="61"/>
      <c r="C23" s="411"/>
      <c r="D23" s="411"/>
      <c r="E23" s="411"/>
      <c r="F23" s="411"/>
      <c r="G23" s="411"/>
      <c r="H23" s="411"/>
      <c r="I23" s="412"/>
      <c r="J23" s="1"/>
      <c r="K23" s="396" t="s">
        <v>168</v>
      </c>
      <c r="L23" s="397"/>
      <c r="M23" s="397"/>
      <c r="N23" s="397"/>
      <c r="O23" s="397"/>
      <c r="P23" s="397"/>
      <c r="Q23" s="397"/>
      <c r="R23" s="397"/>
      <c r="S23" s="397"/>
      <c r="T23" s="397"/>
      <c r="U23" s="397"/>
      <c r="V23" s="397"/>
      <c r="W23" s="398" t="str">
        <f>IF($J23="X",IF(AND($M$5&gt;=0,$M$5&lt;=345),1051.21,IF(AND($M$5&gt;=345.01,$M$5&lt;=407),1230.47,IF($M$5&gt;=407.01,957.37,"Valore non previsto dalle tabelle UCS"))),"")</f>
        <v/>
      </c>
      <c r="X23" s="399"/>
      <c r="Y23" s="399"/>
      <c r="Z23" s="399"/>
      <c r="AA23" s="399"/>
      <c r="AB23" s="399"/>
      <c r="AC23" s="400"/>
      <c r="AD23" s="390" t="str">
        <f>IFERROR(M$5*W23,"")</f>
        <v/>
      </c>
      <c r="AE23" s="391"/>
      <c r="AF23" s="391"/>
      <c r="AG23" s="391"/>
      <c r="AH23" s="391"/>
      <c r="AI23" s="391"/>
      <c r="AJ23" s="392"/>
      <c r="AK23" s="61"/>
      <c r="AL23" s="61"/>
    </row>
    <row r="24" spans="1:38" ht="13.9" customHeight="1">
      <c r="A24" s="61"/>
      <c r="B24" s="61"/>
      <c r="C24" s="411"/>
      <c r="D24" s="411"/>
      <c r="E24" s="411"/>
      <c r="F24" s="411"/>
      <c r="G24" s="411"/>
      <c r="H24" s="411"/>
      <c r="I24" s="412"/>
      <c r="J24" s="64"/>
      <c r="K24" s="384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401"/>
      <c r="X24" s="402"/>
      <c r="Y24" s="402"/>
      <c r="Z24" s="402"/>
      <c r="AA24" s="402"/>
      <c r="AB24" s="402"/>
      <c r="AC24" s="403"/>
      <c r="AD24" s="393"/>
      <c r="AE24" s="394"/>
      <c r="AF24" s="394"/>
      <c r="AG24" s="394"/>
      <c r="AH24" s="394"/>
      <c r="AI24" s="394"/>
      <c r="AJ24" s="395"/>
      <c r="AK24" s="61"/>
      <c r="AL24" s="61"/>
    </row>
    <row r="25" spans="1:38" ht="13.9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</row>
    <row r="26" spans="1:38" ht="13.9" customHeigh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</row>
    <row r="27" spans="1:38" ht="13.9" customHeight="1">
      <c r="A27" s="61"/>
      <c r="B27" s="61"/>
      <c r="C27" s="61" t="s">
        <v>203</v>
      </c>
      <c r="D27" s="61"/>
      <c r="E27" s="61"/>
      <c r="F27" s="61"/>
      <c r="G27" s="61"/>
      <c r="H27" s="61"/>
      <c r="I27" s="61"/>
      <c r="J27" s="61"/>
      <c r="K27" s="413" t="s">
        <v>173</v>
      </c>
      <c r="L27" s="413"/>
      <c r="M27" s="414"/>
      <c r="N27" s="414"/>
      <c r="O27" s="414"/>
      <c r="P27" s="414"/>
      <c r="Q27" s="414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</row>
    <row r="28" spans="1:38" ht="13.9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</row>
    <row r="29" spans="1:38" ht="13.9" customHeight="1">
      <c r="A29" s="61"/>
      <c r="B29" s="61"/>
      <c r="C29" s="410" t="s">
        <v>169</v>
      </c>
      <c r="D29" s="410"/>
      <c r="E29" s="410"/>
      <c r="F29" s="410"/>
      <c r="G29" s="410"/>
      <c r="H29" s="410"/>
      <c r="I29" s="410"/>
      <c r="J29" s="410" t="s">
        <v>170</v>
      </c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10"/>
      <c r="V29" s="410"/>
      <c r="W29" s="415" t="s">
        <v>171</v>
      </c>
      <c r="X29" s="415"/>
      <c r="Y29" s="415"/>
      <c r="Z29" s="415"/>
      <c r="AA29" s="415"/>
      <c r="AB29" s="415"/>
      <c r="AC29" s="415"/>
      <c r="AD29" s="410" t="s">
        <v>172</v>
      </c>
      <c r="AE29" s="410"/>
      <c r="AF29" s="410"/>
      <c r="AG29" s="410"/>
      <c r="AH29" s="410"/>
      <c r="AI29" s="410"/>
      <c r="AJ29" s="410"/>
      <c r="AK29" s="61"/>
      <c r="AL29" s="61"/>
    </row>
    <row r="30" spans="1:38" ht="13.9" customHeight="1">
      <c r="A30" s="61"/>
      <c r="B30" s="61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410"/>
      <c r="T30" s="410"/>
      <c r="U30" s="410"/>
      <c r="V30" s="410"/>
      <c r="W30" s="415"/>
      <c r="X30" s="415"/>
      <c r="Y30" s="415"/>
      <c r="Z30" s="415"/>
      <c r="AA30" s="415"/>
      <c r="AB30" s="415"/>
      <c r="AC30" s="415"/>
      <c r="AD30" s="410"/>
      <c r="AE30" s="410"/>
      <c r="AF30" s="410"/>
      <c r="AG30" s="410"/>
      <c r="AH30" s="410"/>
      <c r="AI30" s="410"/>
      <c r="AJ30" s="410"/>
      <c r="AK30" s="61"/>
      <c r="AL30" s="61"/>
    </row>
    <row r="31" spans="1:38" ht="13.9" customHeight="1">
      <c r="A31" s="61"/>
      <c r="B31" s="61"/>
      <c r="C31" s="411" t="s">
        <v>161</v>
      </c>
      <c r="D31" s="411"/>
      <c r="E31" s="411"/>
      <c r="F31" s="411"/>
      <c r="G31" s="411"/>
      <c r="H31" s="411"/>
      <c r="I31" s="411"/>
      <c r="J31" s="1"/>
      <c r="K31" s="385" t="s">
        <v>163</v>
      </c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6" t="str">
        <f>IF($J31="X",IF(AND($M$27&gt;0,$M$27&lt;=48.4),683.37,IF(AND($M$27&gt;=48.41,$M$27&lt;=68),651.07,IF($M$27&gt;=68.01,640.8,"Valore non previsto dalle tabelle UCS"))),"")</f>
        <v/>
      </c>
      <c r="X31" s="386"/>
      <c r="Y31" s="386"/>
      <c r="Z31" s="386"/>
      <c r="AA31" s="386"/>
      <c r="AB31" s="386"/>
      <c r="AC31" s="386"/>
      <c r="AD31" s="387" t="str">
        <f>IFERROR($M$27*W31,"")</f>
        <v/>
      </c>
      <c r="AE31" s="387"/>
      <c r="AF31" s="387"/>
      <c r="AG31" s="387"/>
      <c r="AH31" s="387"/>
      <c r="AI31" s="387"/>
      <c r="AJ31" s="387"/>
      <c r="AK31" s="61"/>
      <c r="AL31" s="61"/>
    </row>
    <row r="32" spans="1:38" ht="13.9" customHeight="1">
      <c r="A32" s="61"/>
      <c r="B32" s="61"/>
      <c r="C32" s="411"/>
      <c r="D32" s="411"/>
      <c r="E32" s="411"/>
      <c r="F32" s="411"/>
      <c r="G32" s="411"/>
      <c r="H32" s="411"/>
      <c r="I32" s="412"/>
      <c r="J32" s="1"/>
      <c r="K32" s="384" t="s">
        <v>165</v>
      </c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6" t="str">
        <f>IF($J32="X",IF(AND($M$27&gt;=0,$M$27&lt;=65.5),715.74,IF(AND($M$27&gt;=65.51,$M$27&lt;=82.5),743.84,IF($M$27&gt;=82.51,782.24,"Valore non previsto dalle tabelle UCS"))),"")</f>
        <v/>
      </c>
      <c r="X32" s="386"/>
      <c r="Y32" s="386"/>
      <c r="Z32" s="386"/>
      <c r="AA32" s="386"/>
      <c r="AB32" s="386"/>
      <c r="AC32" s="386"/>
      <c r="AD32" s="390" t="str">
        <f>IFERROR($M$27*W32,"")</f>
        <v/>
      </c>
      <c r="AE32" s="391"/>
      <c r="AF32" s="391"/>
      <c r="AG32" s="391"/>
      <c r="AH32" s="391"/>
      <c r="AI32" s="391"/>
      <c r="AJ32" s="392"/>
      <c r="AK32" s="61"/>
      <c r="AL32" s="61"/>
    </row>
    <row r="33" spans="1:38" ht="13.9" customHeight="1">
      <c r="A33" s="61"/>
      <c r="B33" s="61"/>
      <c r="C33" s="411"/>
      <c r="D33" s="411"/>
      <c r="E33" s="411"/>
      <c r="F33" s="411"/>
      <c r="G33" s="411"/>
      <c r="H33" s="411"/>
      <c r="I33" s="412"/>
      <c r="J33" s="63"/>
      <c r="K33" s="384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6"/>
      <c r="X33" s="386"/>
      <c r="Y33" s="386"/>
      <c r="Z33" s="386"/>
      <c r="AA33" s="386"/>
      <c r="AB33" s="386"/>
      <c r="AC33" s="386"/>
      <c r="AD33" s="393"/>
      <c r="AE33" s="394"/>
      <c r="AF33" s="394"/>
      <c r="AG33" s="394"/>
      <c r="AH33" s="394"/>
      <c r="AI33" s="394"/>
      <c r="AJ33" s="395"/>
      <c r="AK33" s="61"/>
      <c r="AL33" s="61"/>
    </row>
    <row r="34" spans="1:38" ht="13.9" customHeight="1">
      <c r="A34" s="61"/>
      <c r="B34" s="61"/>
      <c r="C34" s="411"/>
      <c r="D34" s="411"/>
      <c r="E34" s="411"/>
      <c r="F34" s="411"/>
      <c r="G34" s="411"/>
      <c r="H34" s="411"/>
      <c r="I34" s="412"/>
      <c r="J34" s="1"/>
      <c r="K34" s="384" t="s">
        <v>166</v>
      </c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6" t="str">
        <f>IF($J34="X",IF(AND($M$27&gt;=0,$M$27&lt;=86.1),765.49,IF(AND($M$27&gt;=86.11,$M$27&lt;=125.5),785.18,IF($M$27&gt;=125.51,800.99,"Valore non previsto dalle tabelle UCS"))),"")</f>
        <v/>
      </c>
      <c r="X34" s="386"/>
      <c r="Y34" s="386"/>
      <c r="Z34" s="386"/>
      <c r="AA34" s="386"/>
      <c r="AB34" s="386"/>
      <c r="AC34" s="386"/>
      <c r="AD34" s="390" t="str">
        <f>IFERROR($M$27*W34,"")</f>
        <v/>
      </c>
      <c r="AE34" s="391"/>
      <c r="AF34" s="391"/>
      <c r="AG34" s="391"/>
      <c r="AH34" s="391"/>
      <c r="AI34" s="391"/>
      <c r="AJ34" s="392"/>
      <c r="AK34" s="61"/>
      <c r="AL34" s="61"/>
    </row>
    <row r="35" spans="1:38" ht="13.9" customHeight="1">
      <c r="A35" s="61"/>
      <c r="B35" s="61"/>
      <c r="C35" s="411"/>
      <c r="D35" s="411"/>
      <c r="E35" s="411"/>
      <c r="F35" s="411"/>
      <c r="G35" s="411"/>
      <c r="H35" s="411"/>
      <c r="I35" s="412"/>
      <c r="J35" s="64"/>
      <c r="K35" s="384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6"/>
      <c r="X35" s="386"/>
      <c r="Y35" s="386"/>
      <c r="Z35" s="386"/>
      <c r="AA35" s="386"/>
      <c r="AB35" s="386"/>
      <c r="AC35" s="386"/>
      <c r="AD35" s="393"/>
      <c r="AE35" s="394"/>
      <c r="AF35" s="394"/>
      <c r="AG35" s="394"/>
      <c r="AH35" s="394"/>
      <c r="AI35" s="394"/>
      <c r="AJ35" s="395"/>
      <c r="AK35" s="61"/>
      <c r="AL35" s="61"/>
    </row>
    <row r="36" spans="1:38" ht="13.9" customHeight="1">
      <c r="A36" s="61"/>
      <c r="B36" s="61"/>
      <c r="C36" s="411"/>
      <c r="D36" s="411"/>
      <c r="E36" s="411"/>
      <c r="F36" s="411"/>
      <c r="G36" s="411"/>
      <c r="H36" s="411"/>
      <c r="I36" s="412"/>
      <c r="J36" s="1"/>
      <c r="K36" s="384" t="s">
        <v>167</v>
      </c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6" t="str">
        <f>IF($J36="X",IF(AND($M$27&gt;=0,$M$27&lt;=124.3),962.69,IF(AND($M$27&gt;=124.31,$M$27&lt;=203),881.47,IF($M$27&gt;=203.01,836.92,"Valore non previsto dalle tabelle UCS"))),"")</f>
        <v/>
      </c>
      <c r="X36" s="386"/>
      <c r="Y36" s="386"/>
      <c r="Z36" s="386"/>
      <c r="AA36" s="386"/>
      <c r="AB36" s="386"/>
      <c r="AC36" s="386"/>
      <c r="AD36" s="387" t="str">
        <f>IFERROR($M$27*W36,"")</f>
        <v/>
      </c>
      <c r="AE36" s="387"/>
      <c r="AF36" s="387"/>
      <c r="AG36" s="387"/>
      <c r="AH36" s="387"/>
      <c r="AI36" s="387"/>
      <c r="AJ36" s="387"/>
      <c r="AK36" s="61"/>
      <c r="AL36" s="61"/>
    </row>
    <row r="37" spans="1:38" ht="13.9" customHeight="1">
      <c r="A37" s="61"/>
      <c r="B37" s="61"/>
      <c r="C37" s="411" t="s">
        <v>160</v>
      </c>
      <c r="D37" s="411"/>
      <c r="E37" s="411"/>
      <c r="F37" s="411"/>
      <c r="G37" s="411"/>
      <c r="H37" s="411"/>
      <c r="I37" s="412"/>
      <c r="J37" s="1"/>
      <c r="K37" s="384" t="s">
        <v>163</v>
      </c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6" t="str">
        <f>IF($J37="X",IF(AND($M$27&gt;=0,$M$27&lt;=48.3),734.84,IF(AND($M$27&gt;=48.31,$M$27&lt;=62.75),696.02,IF($M$27&gt;=62.76,680.35,"Valore non previsto dalle tabelle UCS"))),"")</f>
        <v/>
      </c>
      <c r="X37" s="386"/>
      <c r="Y37" s="386"/>
      <c r="Z37" s="386"/>
      <c r="AA37" s="386"/>
      <c r="AB37" s="386"/>
      <c r="AC37" s="386"/>
      <c r="AD37" s="387" t="str">
        <f>IFERROR($M$27*W37,"")</f>
        <v/>
      </c>
      <c r="AE37" s="387"/>
      <c r="AF37" s="387"/>
      <c r="AG37" s="387"/>
      <c r="AH37" s="387"/>
      <c r="AI37" s="387"/>
      <c r="AJ37" s="387"/>
      <c r="AK37" s="61"/>
      <c r="AL37" s="61"/>
    </row>
    <row r="38" spans="1:38" ht="13.9" customHeight="1">
      <c r="A38" s="61"/>
      <c r="B38" s="61"/>
      <c r="C38" s="411"/>
      <c r="D38" s="411"/>
      <c r="E38" s="411"/>
      <c r="F38" s="411"/>
      <c r="G38" s="411"/>
      <c r="H38" s="411"/>
      <c r="I38" s="412"/>
      <c r="J38" s="1"/>
      <c r="K38" s="384" t="s">
        <v>165</v>
      </c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6" t="str">
        <f>IF($J38="X",IF(AND($M$27&gt;=0,$M$27&lt;=61.5),779.12,IF(AND($M$27&gt;=61.51,$M$27&lt;=72.05),727.93,IF($M$27&gt;=72.06,688.02,"Valore non previsto dalle tabelle UCS"))),"")</f>
        <v/>
      </c>
      <c r="X38" s="386"/>
      <c r="Y38" s="386"/>
      <c r="Z38" s="386"/>
      <c r="AA38" s="386"/>
      <c r="AB38" s="386"/>
      <c r="AC38" s="386"/>
      <c r="AD38" s="390" t="str">
        <f>IFERROR($M$27*W38,"")</f>
        <v/>
      </c>
      <c r="AE38" s="391"/>
      <c r="AF38" s="391"/>
      <c r="AG38" s="391"/>
      <c r="AH38" s="391"/>
      <c r="AI38" s="391"/>
      <c r="AJ38" s="392"/>
      <c r="AK38" s="61"/>
      <c r="AL38" s="61"/>
    </row>
    <row r="39" spans="1:38" ht="13.9" customHeight="1">
      <c r="A39" s="61"/>
      <c r="B39" s="61"/>
      <c r="C39" s="411"/>
      <c r="D39" s="411"/>
      <c r="E39" s="411"/>
      <c r="F39" s="411"/>
      <c r="G39" s="411"/>
      <c r="H39" s="411"/>
      <c r="I39" s="412"/>
      <c r="J39" s="65"/>
      <c r="K39" s="384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6"/>
      <c r="X39" s="386"/>
      <c r="Y39" s="386"/>
      <c r="Z39" s="386"/>
      <c r="AA39" s="386"/>
      <c r="AB39" s="386"/>
      <c r="AC39" s="386"/>
      <c r="AD39" s="393"/>
      <c r="AE39" s="394"/>
      <c r="AF39" s="394"/>
      <c r="AG39" s="394"/>
      <c r="AH39" s="394"/>
      <c r="AI39" s="394"/>
      <c r="AJ39" s="395"/>
      <c r="AK39" s="61"/>
      <c r="AL39" s="61"/>
    </row>
    <row r="40" spans="1:38" ht="13.9" customHeight="1">
      <c r="A40" s="61"/>
      <c r="B40" s="61"/>
      <c r="C40" s="411"/>
      <c r="D40" s="411"/>
      <c r="E40" s="411"/>
      <c r="F40" s="411"/>
      <c r="G40" s="411"/>
      <c r="H40" s="411"/>
      <c r="I40" s="412"/>
      <c r="J40" s="1"/>
      <c r="K40" s="384" t="s">
        <v>168</v>
      </c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6" t="str">
        <f>IF($J40="X",IF(AND($M$27&gt;=0,$M$27&lt;=73.5),1075.66,IF($M$27&gt;=73.51,1034.91,"Valore non previsto dalle tabelle UCS")),"")</f>
        <v/>
      </c>
      <c r="X40" s="386"/>
      <c r="Y40" s="386"/>
      <c r="Z40" s="386"/>
      <c r="AA40" s="386"/>
      <c r="AB40" s="386"/>
      <c r="AC40" s="386"/>
      <c r="AD40" s="390" t="str">
        <f>IFERROR($M$27*W40,"")</f>
        <v/>
      </c>
      <c r="AE40" s="391"/>
      <c r="AF40" s="391"/>
      <c r="AG40" s="391"/>
      <c r="AH40" s="391"/>
      <c r="AI40" s="391"/>
      <c r="AJ40" s="392"/>
      <c r="AK40" s="61"/>
      <c r="AL40" s="61"/>
    </row>
    <row r="41" spans="1:38" ht="13.9" customHeight="1">
      <c r="A41" s="61"/>
      <c r="B41" s="61"/>
      <c r="C41" s="411"/>
      <c r="D41" s="411"/>
      <c r="E41" s="411"/>
      <c r="F41" s="411"/>
      <c r="G41" s="411"/>
      <c r="H41" s="411"/>
      <c r="I41" s="412"/>
      <c r="J41" s="63"/>
      <c r="K41" s="416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386"/>
      <c r="X41" s="386"/>
      <c r="Y41" s="386"/>
      <c r="Z41" s="386"/>
      <c r="AA41" s="386"/>
      <c r="AB41" s="386"/>
      <c r="AC41" s="386"/>
      <c r="AD41" s="393"/>
      <c r="AE41" s="394"/>
      <c r="AF41" s="394"/>
      <c r="AG41" s="394"/>
      <c r="AH41" s="394"/>
      <c r="AI41" s="394"/>
      <c r="AJ41" s="395"/>
      <c r="AK41" s="61"/>
      <c r="AL41" s="61"/>
    </row>
    <row r="42" spans="1:38" ht="13.9" customHeight="1">
      <c r="A42" s="61"/>
      <c r="B42" s="61"/>
      <c r="C42" s="411" t="s">
        <v>162</v>
      </c>
      <c r="D42" s="411"/>
      <c r="E42" s="411"/>
      <c r="F42" s="411"/>
      <c r="G42" s="411"/>
      <c r="H42" s="411"/>
      <c r="I42" s="412"/>
      <c r="J42" s="1"/>
      <c r="K42" s="384" t="s">
        <v>163</v>
      </c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6" t="str">
        <f>IF($J42="X",IF(AND($M$27&gt;=0,$M$27&lt;=65),733.3,IF($M$27&gt;=65.01,752.33,"Valore non previsto dalle tabelle UCS")),"")</f>
        <v/>
      </c>
      <c r="X42" s="386"/>
      <c r="Y42" s="386"/>
      <c r="Z42" s="386"/>
      <c r="AA42" s="386"/>
      <c r="AB42" s="386"/>
      <c r="AC42" s="386"/>
      <c r="AD42" s="387" t="str">
        <f>IFERROR($M$27*W42,"")</f>
        <v/>
      </c>
      <c r="AE42" s="387"/>
      <c r="AF42" s="387"/>
      <c r="AG42" s="387"/>
      <c r="AH42" s="387"/>
      <c r="AI42" s="387"/>
      <c r="AJ42" s="387"/>
      <c r="AK42" s="61"/>
      <c r="AL42" s="61"/>
    </row>
    <row r="43" spans="1:38" ht="13.9" customHeight="1">
      <c r="A43" s="61"/>
      <c r="B43" s="61"/>
      <c r="C43" s="411"/>
      <c r="D43" s="411"/>
      <c r="E43" s="411"/>
      <c r="F43" s="411"/>
      <c r="G43" s="411"/>
      <c r="H43" s="411"/>
      <c r="I43" s="412"/>
      <c r="J43" s="1"/>
      <c r="K43" s="384" t="s">
        <v>165</v>
      </c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6" t="str">
        <f>IF(J43="x",IF(M27&gt;=0,893.72,"Valore non previsto dalle tabelle UCS"),"")</f>
        <v/>
      </c>
      <c r="X43" s="386"/>
      <c r="Y43" s="386"/>
      <c r="Z43" s="386"/>
      <c r="AA43" s="386"/>
      <c r="AB43" s="386"/>
      <c r="AC43" s="386"/>
      <c r="AD43" s="390" t="str">
        <f>IFERROR($M$27*W43,"")</f>
        <v/>
      </c>
      <c r="AE43" s="391"/>
      <c r="AF43" s="391"/>
      <c r="AG43" s="391"/>
      <c r="AH43" s="391"/>
      <c r="AI43" s="391"/>
      <c r="AJ43" s="392"/>
      <c r="AK43" s="61"/>
      <c r="AL43" s="61"/>
    </row>
    <row r="44" spans="1:38" ht="13.9" customHeight="1">
      <c r="A44" s="61"/>
      <c r="B44" s="61"/>
      <c r="C44" s="411"/>
      <c r="D44" s="411"/>
      <c r="E44" s="411"/>
      <c r="F44" s="411"/>
      <c r="G44" s="411"/>
      <c r="H44" s="411"/>
      <c r="I44" s="412"/>
      <c r="J44" s="65"/>
      <c r="K44" s="384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6"/>
      <c r="X44" s="386"/>
      <c r="Y44" s="386"/>
      <c r="Z44" s="386"/>
      <c r="AA44" s="386"/>
      <c r="AB44" s="386"/>
      <c r="AC44" s="386"/>
      <c r="AD44" s="393"/>
      <c r="AE44" s="394"/>
      <c r="AF44" s="394"/>
      <c r="AG44" s="394"/>
      <c r="AH44" s="394"/>
      <c r="AI44" s="394"/>
      <c r="AJ44" s="395"/>
      <c r="AK44" s="61"/>
      <c r="AL44" s="61"/>
    </row>
    <row r="45" spans="1:38" ht="13.9" customHeight="1">
      <c r="A45" s="61"/>
      <c r="B45" s="61"/>
      <c r="C45" s="411"/>
      <c r="D45" s="411"/>
      <c r="E45" s="411"/>
      <c r="F45" s="411"/>
      <c r="G45" s="411"/>
      <c r="H45" s="411"/>
      <c r="I45" s="412"/>
      <c r="J45" s="1"/>
      <c r="K45" s="396" t="s">
        <v>168</v>
      </c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8" t="str">
        <f>IF($J45="X",IF(AND($M$27&gt;=0,$M$27&lt;=345),1051.21,IF(AND($M$27&gt;=345.01,$M$27&lt;=407),1230.47,IF($M$27&gt;=407.01,957.37,"Valore non previsto dalle tabelle UCS"))),"")</f>
        <v/>
      </c>
      <c r="X45" s="399"/>
      <c r="Y45" s="399"/>
      <c r="Z45" s="399"/>
      <c r="AA45" s="399"/>
      <c r="AB45" s="399"/>
      <c r="AC45" s="400"/>
      <c r="AD45" s="390" t="str">
        <f>IFERROR($M$27*W45,"")</f>
        <v/>
      </c>
      <c r="AE45" s="391"/>
      <c r="AF45" s="391"/>
      <c r="AG45" s="391"/>
      <c r="AH45" s="391"/>
      <c r="AI45" s="391"/>
      <c r="AJ45" s="392"/>
      <c r="AK45" s="61"/>
      <c r="AL45" s="61"/>
    </row>
    <row r="46" spans="1:38" ht="13.9" customHeight="1">
      <c r="A46" s="61"/>
      <c r="B46" s="61"/>
      <c r="C46" s="411"/>
      <c r="D46" s="411"/>
      <c r="E46" s="411"/>
      <c r="F46" s="411"/>
      <c r="G46" s="411"/>
      <c r="H46" s="411"/>
      <c r="I46" s="412"/>
      <c r="J46" s="64"/>
      <c r="K46" s="384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401"/>
      <c r="X46" s="402"/>
      <c r="Y46" s="402"/>
      <c r="Z46" s="402"/>
      <c r="AA46" s="402"/>
      <c r="AB46" s="402"/>
      <c r="AC46" s="403"/>
      <c r="AD46" s="393"/>
      <c r="AE46" s="394"/>
      <c r="AF46" s="394"/>
      <c r="AG46" s="394"/>
      <c r="AH46" s="394"/>
      <c r="AI46" s="394"/>
      <c r="AJ46" s="395"/>
      <c r="AK46" s="61"/>
      <c r="AL46" s="61"/>
    </row>
    <row r="47" spans="1:38" ht="13.9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</row>
    <row r="48" spans="1:38" ht="13.9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</row>
    <row r="49" spans="1:38" ht="13.9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</row>
    <row r="50" spans="1:38" ht="13.9" customHeight="1">
      <c r="A50" s="61"/>
      <c r="B50" s="61"/>
      <c r="C50" s="418" t="s">
        <v>184</v>
      </c>
      <c r="D50" s="418"/>
      <c r="E50" s="418"/>
      <c r="F50" s="418"/>
      <c r="G50" s="418"/>
      <c r="H50" s="418"/>
      <c r="I50" s="418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</row>
    <row r="51" spans="1:38" ht="13.9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</row>
    <row r="52" spans="1:38" ht="13.9" customHeight="1">
      <c r="A52" s="61"/>
      <c r="B52" s="61"/>
      <c r="C52" s="61"/>
      <c r="D52" s="1"/>
      <c r="E52" s="61"/>
      <c r="F52" s="61" t="s">
        <v>185</v>
      </c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</row>
    <row r="53" spans="1:38" ht="13.9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</row>
    <row r="54" spans="1:38" ht="13.9" customHeight="1">
      <c r="A54" s="61"/>
      <c r="B54" s="61"/>
      <c r="C54" s="61"/>
      <c r="D54" s="61"/>
      <c r="E54" s="61" t="s">
        <v>187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388"/>
      <c r="R54" s="388"/>
      <c r="S54" s="388"/>
      <c r="T54" s="388"/>
      <c r="U54" s="388"/>
      <c r="V54" s="61"/>
      <c r="W54" s="61"/>
      <c r="X54" s="66" t="s">
        <v>186</v>
      </c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</row>
    <row r="55" spans="1:38" ht="13.9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</row>
    <row r="56" spans="1:38" ht="13.9" customHeight="1">
      <c r="A56" s="61"/>
      <c r="B56" s="61"/>
      <c r="C56" s="61"/>
      <c r="D56" s="61"/>
      <c r="E56" s="61" t="s">
        <v>188</v>
      </c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404" t="str">
        <f>IF(D52="x",IF(AND(Q54&gt;=0,Q54&lt;=499),53656.27,IF(AND(Q54&gt;499,Q54&lt;=799),102491.64,IF(AND(Q54&gt;799,Q54&lt;=1000),146680.44,IF(AND(Q54&gt;1000,Q54&lt;=2000),267256.56,IF(AND(Q54&gt;2000,Q54&lt;=3000),323012.33,IF(AND(Q54&gt;3000,Q54&lt;4000),363712.4,IF(AND(Q54&gt;=4000,Q54&lt;=5000),404412.46,IF(AND(Q54&gt;5000,Q54&lt;6000),479151.32,IF(Q54&gt;=6000,553890.18,"Valore non compreso nelle tabelle UCS"))))))))),"")</f>
        <v/>
      </c>
      <c r="T56" s="405"/>
      <c r="U56" s="405"/>
      <c r="V56" s="405"/>
      <c r="W56" s="405"/>
      <c r="X56" s="405"/>
      <c r="Y56" s="406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</row>
    <row r="57" spans="1:38" ht="13.9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407"/>
      <c r="T57" s="408"/>
      <c r="U57" s="408"/>
      <c r="V57" s="408"/>
      <c r="W57" s="408"/>
      <c r="X57" s="408"/>
      <c r="Y57" s="409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</row>
    <row r="58" spans="1:38" ht="13.9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</row>
    <row r="59" spans="1:38" ht="13.9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</row>
    <row r="60" spans="1:38" ht="13.9" customHeight="1">
      <c r="A60" s="61"/>
      <c r="B60" s="61"/>
      <c r="C60" s="61"/>
      <c r="D60" s="1"/>
      <c r="E60" s="61"/>
      <c r="F60" s="61" t="s">
        <v>189</v>
      </c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</row>
    <row r="61" spans="1:38" ht="13.9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</row>
    <row r="62" spans="1:38" ht="13.9" customHeight="1">
      <c r="A62" s="61"/>
      <c r="B62" s="61"/>
      <c r="C62" s="61"/>
      <c r="D62" s="61"/>
      <c r="E62" s="61" t="s">
        <v>187</v>
      </c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388"/>
      <c r="R62" s="388"/>
      <c r="S62" s="388"/>
      <c r="T62" s="388"/>
      <c r="U62" s="388"/>
      <c r="V62" s="61"/>
      <c r="W62" s="61"/>
      <c r="X62" s="66" t="s">
        <v>186</v>
      </c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</row>
    <row r="63" spans="1:38" ht="13.9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</row>
    <row r="64" spans="1:38" ht="13.9" customHeight="1">
      <c r="A64" s="61"/>
      <c r="B64" s="61"/>
      <c r="C64" s="61"/>
      <c r="D64" s="61"/>
      <c r="E64" s="61" t="s">
        <v>188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389" t="str">
        <f>IF(D60="x",IF(AND(Q62&gt;=0,Q62&lt;=499),59021.89,IF(AND(Q62&gt;499,Q62&lt;=799),112740.81,IF(AND(Q62&gt;799,Q62&lt;=1000),161348.48,IF(AND(Q62&gt;1000,Q62&lt;=2000),293982.22,IF(AND(Q62&gt;2000,Q62&lt;=3000),355313.57,IF(AND(Q62&gt;3000,Q62&lt;4000),400083.64,IF(AND(Q62&gt;=4000,Q62&lt;=5000),444853.71,IF(AND(Q62&gt;5000,Q62&lt;6000),527066.46,IF(Q62&gt;=6000,609279.21,"Valore non compreso nelle tabelle UCS"))))))))),"")</f>
        <v/>
      </c>
      <c r="T64" s="389"/>
      <c r="U64" s="389"/>
      <c r="V64" s="389"/>
      <c r="W64" s="389"/>
      <c r="X64" s="389"/>
      <c r="Y64" s="389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</row>
    <row r="65" spans="1:38" ht="13.9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389"/>
      <c r="T65" s="389"/>
      <c r="U65" s="389"/>
      <c r="V65" s="389"/>
      <c r="W65" s="389"/>
      <c r="X65" s="389"/>
      <c r="Y65" s="389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</row>
    <row r="66" spans="1:38" ht="13.9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</row>
  </sheetData>
  <sheetProtection password="B224" sheet="1" objects="1" scenarios="1" selectLockedCells="1"/>
  <mergeCells count="85">
    <mergeCell ref="C50:I50"/>
    <mergeCell ref="C42:I46"/>
    <mergeCell ref="C7:I8"/>
    <mergeCell ref="A1:AF1"/>
    <mergeCell ref="W20:AC20"/>
    <mergeCell ref="W9:AC9"/>
    <mergeCell ref="C9:I14"/>
    <mergeCell ref="C15:I19"/>
    <mergeCell ref="B3:H3"/>
    <mergeCell ref="AD10:AJ11"/>
    <mergeCell ref="AD14:AJ14"/>
    <mergeCell ref="AD15:AJ15"/>
    <mergeCell ref="W15:AC15"/>
    <mergeCell ref="W14:AC14"/>
    <mergeCell ref="AD20:AJ20"/>
    <mergeCell ref="K5:L5"/>
    <mergeCell ref="M5:Q5"/>
    <mergeCell ref="AD9:AJ9"/>
    <mergeCell ref="C37:I41"/>
    <mergeCell ref="K37:V37"/>
    <mergeCell ref="W37:AC37"/>
    <mergeCell ref="AD37:AJ37"/>
    <mergeCell ref="K38:V39"/>
    <mergeCell ref="W38:AC39"/>
    <mergeCell ref="AD38:AJ39"/>
    <mergeCell ref="W40:AC41"/>
    <mergeCell ref="AD40:AJ41"/>
    <mergeCell ref="K40:V41"/>
    <mergeCell ref="J7:V8"/>
    <mergeCell ref="W7:AC8"/>
    <mergeCell ref="AD7:AJ8"/>
    <mergeCell ref="K9:V9"/>
    <mergeCell ref="K12:V13"/>
    <mergeCell ref="K10:V11"/>
    <mergeCell ref="AD12:AJ13"/>
    <mergeCell ref="C20:I24"/>
    <mergeCell ref="W10:AC11"/>
    <mergeCell ref="W12:AC13"/>
    <mergeCell ref="W16:AC17"/>
    <mergeCell ref="W18:AC19"/>
    <mergeCell ref="W21:AC22"/>
    <mergeCell ref="W23:AC24"/>
    <mergeCell ref="K23:V24"/>
    <mergeCell ref="K21:V22"/>
    <mergeCell ref="K18:V19"/>
    <mergeCell ref="K16:V17"/>
    <mergeCell ref="K14:V14"/>
    <mergeCell ref="K15:V15"/>
    <mergeCell ref="K20:V20"/>
    <mergeCell ref="AD16:AJ17"/>
    <mergeCell ref="AD18:AJ19"/>
    <mergeCell ref="AD21:AJ22"/>
    <mergeCell ref="AD23:AJ24"/>
    <mergeCell ref="K27:L27"/>
    <mergeCell ref="M27:Q27"/>
    <mergeCell ref="C29:I30"/>
    <mergeCell ref="J29:V30"/>
    <mergeCell ref="W29:AC30"/>
    <mergeCell ref="AD29:AJ30"/>
    <mergeCell ref="C31:I36"/>
    <mergeCell ref="K31:V31"/>
    <mergeCell ref="W31:AC31"/>
    <mergeCell ref="AD31:AJ31"/>
    <mergeCell ref="K32:V33"/>
    <mergeCell ref="W32:AC33"/>
    <mergeCell ref="AD32:AJ33"/>
    <mergeCell ref="K34:V35"/>
    <mergeCell ref="W34:AC35"/>
    <mergeCell ref="AD34:AJ35"/>
    <mergeCell ref="K36:V36"/>
    <mergeCell ref="W36:AC36"/>
    <mergeCell ref="AD36:AJ36"/>
    <mergeCell ref="Q62:U62"/>
    <mergeCell ref="S64:Y65"/>
    <mergeCell ref="AD43:AJ44"/>
    <mergeCell ref="K45:V46"/>
    <mergeCell ref="W45:AC46"/>
    <mergeCell ref="AD45:AJ46"/>
    <mergeCell ref="S56:Y57"/>
    <mergeCell ref="Q54:U54"/>
    <mergeCell ref="K42:V42"/>
    <mergeCell ref="W42:AC42"/>
    <mergeCell ref="AD42:AJ42"/>
    <mergeCell ref="K43:V44"/>
    <mergeCell ref="W43:AC44"/>
  </mergeCells>
  <dataValidations count="1">
    <dataValidation operator="equal" allowBlank="1" showInputMessage="1" showErrorMessage="1" sqref="J9:J23 J31:J45"/>
  </dataValidation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Z750"/>
  <sheetViews>
    <sheetView tabSelected="1" topLeftCell="A61" zoomScale="80" zoomScaleNormal="80" workbookViewId="0">
      <selection activeCell="N77" sqref="N77:S88"/>
    </sheetView>
  </sheetViews>
  <sheetFormatPr defaultColWidth="3.77734375" defaultRowHeight="13.9" customHeight="1"/>
  <cols>
    <col min="1" max="42" width="2.33203125" style="2" customWidth="1"/>
    <col min="43" max="43" width="5.77734375" style="2" customWidth="1"/>
    <col min="44" max="52" width="2.33203125" style="2" customWidth="1"/>
    <col min="53" max="53" width="5.77734375" style="2" customWidth="1"/>
    <col min="54" max="74" width="2.33203125" style="2" customWidth="1"/>
    <col min="75" max="84" width="3.77734375" style="2"/>
    <col min="85" max="85" width="12.44140625" style="2" bestFit="1" customWidth="1"/>
    <col min="86" max="308" width="3.77734375" style="2"/>
    <col min="309" max="309" width="5" style="2" customWidth="1"/>
    <col min="310" max="314" width="3.77734375" style="2"/>
    <col min="315" max="315" width="4.6640625" style="2" customWidth="1"/>
    <col min="316" max="322" width="3.77734375" style="2"/>
    <col min="323" max="323" width="5.44140625" style="2" customWidth="1"/>
    <col min="324" max="564" width="3.77734375" style="2"/>
    <col min="565" max="565" width="5" style="2" customWidth="1"/>
    <col min="566" max="570" width="3.77734375" style="2"/>
    <col min="571" max="571" width="4.6640625" style="2" customWidth="1"/>
    <col min="572" max="578" width="3.77734375" style="2"/>
    <col min="579" max="579" width="5.44140625" style="2" customWidth="1"/>
    <col min="580" max="820" width="3.77734375" style="2"/>
    <col min="821" max="821" width="5" style="2" customWidth="1"/>
    <col min="822" max="826" width="3.77734375" style="2"/>
    <col min="827" max="827" width="4.6640625" style="2" customWidth="1"/>
    <col min="828" max="834" width="3.77734375" style="2"/>
    <col min="835" max="835" width="5.44140625" style="2" customWidth="1"/>
    <col min="836" max="1076" width="3.77734375" style="2"/>
    <col min="1077" max="1077" width="5" style="2" customWidth="1"/>
    <col min="1078" max="1082" width="3.77734375" style="2"/>
    <col min="1083" max="1083" width="4.6640625" style="2" customWidth="1"/>
    <col min="1084" max="1090" width="3.77734375" style="2"/>
    <col min="1091" max="1091" width="5.44140625" style="2" customWidth="1"/>
    <col min="1092" max="1332" width="3.77734375" style="2"/>
    <col min="1333" max="1333" width="5" style="2" customWidth="1"/>
    <col min="1334" max="1338" width="3.77734375" style="2"/>
    <col min="1339" max="1339" width="4.6640625" style="2" customWidth="1"/>
    <col min="1340" max="1346" width="3.77734375" style="2"/>
    <col min="1347" max="1347" width="5.44140625" style="2" customWidth="1"/>
    <col min="1348" max="1588" width="3.77734375" style="2"/>
    <col min="1589" max="1589" width="5" style="2" customWidth="1"/>
    <col min="1590" max="1594" width="3.77734375" style="2"/>
    <col min="1595" max="1595" width="4.6640625" style="2" customWidth="1"/>
    <col min="1596" max="1602" width="3.77734375" style="2"/>
    <col min="1603" max="1603" width="5.44140625" style="2" customWidth="1"/>
    <col min="1604" max="1844" width="3.77734375" style="2"/>
    <col min="1845" max="1845" width="5" style="2" customWidth="1"/>
    <col min="1846" max="1850" width="3.77734375" style="2"/>
    <col min="1851" max="1851" width="4.6640625" style="2" customWidth="1"/>
    <col min="1852" max="1858" width="3.77734375" style="2"/>
    <col min="1859" max="1859" width="5.44140625" style="2" customWidth="1"/>
    <col min="1860" max="2100" width="3.77734375" style="2"/>
    <col min="2101" max="2101" width="5" style="2" customWidth="1"/>
    <col min="2102" max="2106" width="3.77734375" style="2"/>
    <col min="2107" max="2107" width="4.6640625" style="2" customWidth="1"/>
    <col min="2108" max="2114" width="3.77734375" style="2"/>
    <col min="2115" max="2115" width="5.44140625" style="2" customWidth="1"/>
    <col min="2116" max="2356" width="3.77734375" style="2"/>
    <col min="2357" max="2357" width="5" style="2" customWidth="1"/>
    <col min="2358" max="2362" width="3.77734375" style="2"/>
    <col min="2363" max="2363" width="4.6640625" style="2" customWidth="1"/>
    <col min="2364" max="2370" width="3.77734375" style="2"/>
    <col min="2371" max="2371" width="5.44140625" style="2" customWidth="1"/>
    <col min="2372" max="2612" width="3.77734375" style="2"/>
    <col min="2613" max="2613" width="5" style="2" customWidth="1"/>
    <col min="2614" max="2618" width="3.77734375" style="2"/>
    <col min="2619" max="2619" width="4.6640625" style="2" customWidth="1"/>
    <col min="2620" max="2626" width="3.77734375" style="2"/>
    <col min="2627" max="2627" width="5.44140625" style="2" customWidth="1"/>
    <col min="2628" max="2868" width="3.77734375" style="2"/>
    <col min="2869" max="2869" width="5" style="2" customWidth="1"/>
    <col min="2870" max="2874" width="3.77734375" style="2"/>
    <col min="2875" max="2875" width="4.6640625" style="2" customWidth="1"/>
    <col min="2876" max="2882" width="3.77734375" style="2"/>
    <col min="2883" max="2883" width="5.44140625" style="2" customWidth="1"/>
    <col min="2884" max="3124" width="3.77734375" style="2"/>
    <col min="3125" max="3125" width="5" style="2" customWidth="1"/>
    <col min="3126" max="3130" width="3.77734375" style="2"/>
    <col min="3131" max="3131" width="4.6640625" style="2" customWidth="1"/>
    <col min="3132" max="3138" width="3.77734375" style="2"/>
    <col min="3139" max="3139" width="5.44140625" style="2" customWidth="1"/>
    <col min="3140" max="3380" width="3.77734375" style="2"/>
    <col min="3381" max="3381" width="5" style="2" customWidth="1"/>
    <col min="3382" max="3386" width="3.77734375" style="2"/>
    <col min="3387" max="3387" width="4.6640625" style="2" customWidth="1"/>
    <col min="3388" max="3394" width="3.77734375" style="2"/>
    <col min="3395" max="3395" width="5.44140625" style="2" customWidth="1"/>
    <col min="3396" max="3636" width="3.77734375" style="2"/>
    <col min="3637" max="3637" width="5" style="2" customWidth="1"/>
    <col min="3638" max="3642" width="3.77734375" style="2"/>
    <col min="3643" max="3643" width="4.6640625" style="2" customWidth="1"/>
    <col min="3644" max="3650" width="3.77734375" style="2"/>
    <col min="3651" max="3651" width="5.44140625" style="2" customWidth="1"/>
    <col min="3652" max="3892" width="3.77734375" style="2"/>
    <col min="3893" max="3893" width="5" style="2" customWidth="1"/>
    <col min="3894" max="3898" width="3.77734375" style="2"/>
    <col min="3899" max="3899" width="4.6640625" style="2" customWidth="1"/>
    <col min="3900" max="3906" width="3.77734375" style="2"/>
    <col min="3907" max="3907" width="5.44140625" style="2" customWidth="1"/>
    <col min="3908" max="4148" width="3.77734375" style="2"/>
    <col min="4149" max="4149" width="5" style="2" customWidth="1"/>
    <col min="4150" max="4154" width="3.77734375" style="2"/>
    <col min="4155" max="4155" width="4.6640625" style="2" customWidth="1"/>
    <col min="4156" max="4162" width="3.77734375" style="2"/>
    <col min="4163" max="4163" width="5.44140625" style="2" customWidth="1"/>
    <col min="4164" max="4404" width="3.77734375" style="2"/>
    <col min="4405" max="4405" width="5" style="2" customWidth="1"/>
    <col min="4406" max="4410" width="3.77734375" style="2"/>
    <col min="4411" max="4411" width="4.6640625" style="2" customWidth="1"/>
    <col min="4412" max="4418" width="3.77734375" style="2"/>
    <col min="4419" max="4419" width="5.44140625" style="2" customWidth="1"/>
    <col min="4420" max="4660" width="3.77734375" style="2"/>
    <col min="4661" max="4661" width="5" style="2" customWidth="1"/>
    <col min="4662" max="4666" width="3.77734375" style="2"/>
    <col min="4667" max="4667" width="4.6640625" style="2" customWidth="1"/>
    <col min="4668" max="4674" width="3.77734375" style="2"/>
    <col min="4675" max="4675" width="5.44140625" style="2" customWidth="1"/>
    <col min="4676" max="4916" width="3.77734375" style="2"/>
    <col min="4917" max="4917" width="5" style="2" customWidth="1"/>
    <col min="4918" max="4922" width="3.77734375" style="2"/>
    <col min="4923" max="4923" width="4.6640625" style="2" customWidth="1"/>
    <col min="4924" max="4930" width="3.77734375" style="2"/>
    <col min="4931" max="4931" width="5.44140625" style="2" customWidth="1"/>
    <col min="4932" max="5172" width="3.77734375" style="2"/>
    <col min="5173" max="5173" width="5" style="2" customWidth="1"/>
    <col min="5174" max="5178" width="3.77734375" style="2"/>
    <col min="5179" max="5179" width="4.6640625" style="2" customWidth="1"/>
    <col min="5180" max="5186" width="3.77734375" style="2"/>
    <col min="5187" max="5187" width="5.44140625" style="2" customWidth="1"/>
    <col min="5188" max="5428" width="3.77734375" style="2"/>
    <col min="5429" max="5429" width="5" style="2" customWidth="1"/>
    <col min="5430" max="5434" width="3.77734375" style="2"/>
    <col min="5435" max="5435" width="4.6640625" style="2" customWidth="1"/>
    <col min="5436" max="5442" width="3.77734375" style="2"/>
    <col min="5443" max="5443" width="5.44140625" style="2" customWidth="1"/>
    <col min="5444" max="5684" width="3.77734375" style="2"/>
    <col min="5685" max="5685" width="5" style="2" customWidth="1"/>
    <col min="5686" max="5690" width="3.77734375" style="2"/>
    <col min="5691" max="5691" width="4.6640625" style="2" customWidth="1"/>
    <col min="5692" max="5698" width="3.77734375" style="2"/>
    <col min="5699" max="5699" width="5.44140625" style="2" customWidth="1"/>
    <col min="5700" max="5940" width="3.77734375" style="2"/>
    <col min="5941" max="5941" width="5" style="2" customWidth="1"/>
    <col min="5942" max="5946" width="3.77734375" style="2"/>
    <col min="5947" max="5947" width="4.6640625" style="2" customWidth="1"/>
    <col min="5948" max="5954" width="3.77734375" style="2"/>
    <col min="5955" max="5955" width="5.44140625" style="2" customWidth="1"/>
    <col min="5956" max="6196" width="3.77734375" style="2"/>
    <col min="6197" max="6197" width="5" style="2" customWidth="1"/>
    <col min="6198" max="6202" width="3.77734375" style="2"/>
    <col min="6203" max="6203" width="4.6640625" style="2" customWidth="1"/>
    <col min="6204" max="6210" width="3.77734375" style="2"/>
    <col min="6211" max="6211" width="5.44140625" style="2" customWidth="1"/>
    <col min="6212" max="6452" width="3.77734375" style="2"/>
    <col min="6453" max="6453" width="5" style="2" customWidth="1"/>
    <col min="6454" max="6458" width="3.77734375" style="2"/>
    <col min="6459" max="6459" width="4.6640625" style="2" customWidth="1"/>
    <col min="6460" max="6466" width="3.77734375" style="2"/>
    <col min="6467" max="6467" width="5.44140625" style="2" customWidth="1"/>
    <col min="6468" max="6708" width="3.77734375" style="2"/>
    <col min="6709" max="6709" width="5" style="2" customWidth="1"/>
    <col min="6710" max="6714" width="3.77734375" style="2"/>
    <col min="6715" max="6715" width="4.6640625" style="2" customWidth="1"/>
    <col min="6716" max="6722" width="3.77734375" style="2"/>
    <col min="6723" max="6723" width="5.44140625" style="2" customWidth="1"/>
    <col min="6724" max="6964" width="3.77734375" style="2"/>
    <col min="6965" max="6965" width="5" style="2" customWidth="1"/>
    <col min="6966" max="6970" width="3.77734375" style="2"/>
    <col min="6971" max="6971" width="4.6640625" style="2" customWidth="1"/>
    <col min="6972" max="6978" width="3.77734375" style="2"/>
    <col min="6979" max="6979" width="5.44140625" style="2" customWidth="1"/>
    <col min="6980" max="7220" width="3.77734375" style="2"/>
    <col min="7221" max="7221" width="5" style="2" customWidth="1"/>
    <col min="7222" max="7226" width="3.77734375" style="2"/>
    <col min="7227" max="7227" width="4.6640625" style="2" customWidth="1"/>
    <col min="7228" max="7234" width="3.77734375" style="2"/>
    <col min="7235" max="7235" width="5.44140625" style="2" customWidth="1"/>
    <col min="7236" max="7476" width="3.77734375" style="2"/>
    <col min="7477" max="7477" width="5" style="2" customWidth="1"/>
    <col min="7478" max="7482" width="3.77734375" style="2"/>
    <col min="7483" max="7483" width="4.6640625" style="2" customWidth="1"/>
    <col min="7484" max="7490" width="3.77734375" style="2"/>
    <col min="7491" max="7491" width="5.44140625" style="2" customWidth="1"/>
    <col min="7492" max="7732" width="3.77734375" style="2"/>
    <col min="7733" max="7733" width="5" style="2" customWidth="1"/>
    <col min="7734" max="7738" width="3.77734375" style="2"/>
    <col min="7739" max="7739" width="4.6640625" style="2" customWidth="1"/>
    <col min="7740" max="7746" width="3.77734375" style="2"/>
    <col min="7747" max="7747" width="5.44140625" style="2" customWidth="1"/>
    <col min="7748" max="7988" width="3.77734375" style="2"/>
    <col min="7989" max="7989" width="5" style="2" customWidth="1"/>
    <col min="7990" max="7994" width="3.77734375" style="2"/>
    <col min="7995" max="7995" width="4.6640625" style="2" customWidth="1"/>
    <col min="7996" max="8002" width="3.77734375" style="2"/>
    <col min="8003" max="8003" width="5.44140625" style="2" customWidth="1"/>
    <col min="8004" max="8244" width="3.77734375" style="2"/>
    <col min="8245" max="8245" width="5" style="2" customWidth="1"/>
    <col min="8246" max="8250" width="3.77734375" style="2"/>
    <col min="8251" max="8251" width="4.6640625" style="2" customWidth="1"/>
    <col min="8252" max="8258" width="3.77734375" style="2"/>
    <col min="8259" max="8259" width="5.44140625" style="2" customWidth="1"/>
    <col min="8260" max="8500" width="3.77734375" style="2"/>
    <col min="8501" max="8501" width="5" style="2" customWidth="1"/>
    <col min="8502" max="8506" width="3.77734375" style="2"/>
    <col min="8507" max="8507" width="4.6640625" style="2" customWidth="1"/>
    <col min="8508" max="8514" width="3.77734375" style="2"/>
    <col min="8515" max="8515" width="5.44140625" style="2" customWidth="1"/>
    <col min="8516" max="8756" width="3.77734375" style="2"/>
    <col min="8757" max="8757" width="5" style="2" customWidth="1"/>
    <col min="8758" max="8762" width="3.77734375" style="2"/>
    <col min="8763" max="8763" width="4.6640625" style="2" customWidth="1"/>
    <col min="8764" max="8770" width="3.77734375" style="2"/>
    <col min="8771" max="8771" width="5.44140625" style="2" customWidth="1"/>
    <col min="8772" max="9012" width="3.77734375" style="2"/>
    <col min="9013" max="9013" width="5" style="2" customWidth="1"/>
    <col min="9014" max="9018" width="3.77734375" style="2"/>
    <col min="9019" max="9019" width="4.6640625" style="2" customWidth="1"/>
    <col min="9020" max="9026" width="3.77734375" style="2"/>
    <col min="9027" max="9027" width="5.44140625" style="2" customWidth="1"/>
    <col min="9028" max="9268" width="3.77734375" style="2"/>
    <col min="9269" max="9269" width="5" style="2" customWidth="1"/>
    <col min="9270" max="9274" width="3.77734375" style="2"/>
    <col min="9275" max="9275" width="4.6640625" style="2" customWidth="1"/>
    <col min="9276" max="9282" width="3.77734375" style="2"/>
    <col min="9283" max="9283" width="5.44140625" style="2" customWidth="1"/>
    <col min="9284" max="9524" width="3.77734375" style="2"/>
    <col min="9525" max="9525" width="5" style="2" customWidth="1"/>
    <col min="9526" max="9530" width="3.77734375" style="2"/>
    <col min="9531" max="9531" width="4.6640625" style="2" customWidth="1"/>
    <col min="9532" max="9538" width="3.77734375" style="2"/>
    <col min="9539" max="9539" width="5.44140625" style="2" customWidth="1"/>
    <col min="9540" max="9780" width="3.77734375" style="2"/>
    <col min="9781" max="9781" width="5" style="2" customWidth="1"/>
    <col min="9782" max="9786" width="3.77734375" style="2"/>
    <col min="9787" max="9787" width="4.6640625" style="2" customWidth="1"/>
    <col min="9788" max="9794" width="3.77734375" style="2"/>
    <col min="9795" max="9795" width="5.44140625" style="2" customWidth="1"/>
    <col min="9796" max="10036" width="3.77734375" style="2"/>
    <col min="10037" max="10037" width="5" style="2" customWidth="1"/>
    <col min="10038" max="10042" width="3.77734375" style="2"/>
    <col min="10043" max="10043" width="4.6640625" style="2" customWidth="1"/>
    <col min="10044" max="10050" width="3.77734375" style="2"/>
    <col min="10051" max="10051" width="5.44140625" style="2" customWidth="1"/>
    <col min="10052" max="10292" width="3.77734375" style="2"/>
    <col min="10293" max="10293" width="5" style="2" customWidth="1"/>
    <col min="10294" max="10298" width="3.77734375" style="2"/>
    <col min="10299" max="10299" width="4.6640625" style="2" customWidth="1"/>
    <col min="10300" max="10306" width="3.77734375" style="2"/>
    <col min="10307" max="10307" width="5.44140625" style="2" customWidth="1"/>
    <col min="10308" max="10548" width="3.77734375" style="2"/>
    <col min="10549" max="10549" width="5" style="2" customWidth="1"/>
    <col min="10550" max="10554" width="3.77734375" style="2"/>
    <col min="10555" max="10555" width="4.6640625" style="2" customWidth="1"/>
    <col min="10556" max="10562" width="3.77734375" style="2"/>
    <col min="10563" max="10563" width="5.44140625" style="2" customWidth="1"/>
    <col min="10564" max="10804" width="3.77734375" style="2"/>
    <col min="10805" max="10805" width="5" style="2" customWidth="1"/>
    <col min="10806" max="10810" width="3.77734375" style="2"/>
    <col min="10811" max="10811" width="4.6640625" style="2" customWidth="1"/>
    <col min="10812" max="10818" width="3.77734375" style="2"/>
    <col min="10819" max="10819" width="5.44140625" style="2" customWidth="1"/>
    <col min="10820" max="11060" width="3.77734375" style="2"/>
    <col min="11061" max="11061" width="5" style="2" customWidth="1"/>
    <col min="11062" max="11066" width="3.77734375" style="2"/>
    <col min="11067" max="11067" width="4.6640625" style="2" customWidth="1"/>
    <col min="11068" max="11074" width="3.77734375" style="2"/>
    <col min="11075" max="11075" width="5.44140625" style="2" customWidth="1"/>
    <col min="11076" max="11316" width="3.77734375" style="2"/>
    <col min="11317" max="11317" width="5" style="2" customWidth="1"/>
    <col min="11318" max="11322" width="3.77734375" style="2"/>
    <col min="11323" max="11323" width="4.6640625" style="2" customWidth="1"/>
    <col min="11324" max="11330" width="3.77734375" style="2"/>
    <col min="11331" max="11331" width="5.44140625" style="2" customWidth="1"/>
    <col min="11332" max="11572" width="3.77734375" style="2"/>
    <col min="11573" max="11573" width="5" style="2" customWidth="1"/>
    <col min="11574" max="11578" width="3.77734375" style="2"/>
    <col min="11579" max="11579" width="4.6640625" style="2" customWidth="1"/>
    <col min="11580" max="11586" width="3.77734375" style="2"/>
    <col min="11587" max="11587" width="5.44140625" style="2" customWidth="1"/>
    <col min="11588" max="11828" width="3.77734375" style="2"/>
    <col min="11829" max="11829" width="5" style="2" customWidth="1"/>
    <col min="11830" max="11834" width="3.77734375" style="2"/>
    <col min="11835" max="11835" width="4.6640625" style="2" customWidth="1"/>
    <col min="11836" max="11842" width="3.77734375" style="2"/>
    <col min="11843" max="11843" width="5.44140625" style="2" customWidth="1"/>
    <col min="11844" max="12084" width="3.77734375" style="2"/>
    <col min="12085" max="12085" width="5" style="2" customWidth="1"/>
    <col min="12086" max="12090" width="3.77734375" style="2"/>
    <col min="12091" max="12091" width="4.6640625" style="2" customWidth="1"/>
    <col min="12092" max="12098" width="3.77734375" style="2"/>
    <col min="12099" max="12099" width="5.44140625" style="2" customWidth="1"/>
    <col min="12100" max="12340" width="3.77734375" style="2"/>
    <col min="12341" max="12341" width="5" style="2" customWidth="1"/>
    <col min="12342" max="12346" width="3.77734375" style="2"/>
    <col min="12347" max="12347" width="4.6640625" style="2" customWidth="1"/>
    <col min="12348" max="12354" width="3.77734375" style="2"/>
    <col min="12355" max="12355" width="5.44140625" style="2" customWidth="1"/>
    <col min="12356" max="12596" width="3.77734375" style="2"/>
    <col min="12597" max="12597" width="5" style="2" customWidth="1"/>
    <col min="12598" max="12602" width="3.77734375" style="2"/>
    <col min="12603" max="12603" width="4.6640625" style="2" customWidth="1"/>
    <col min="12604" max="12610" width="3.77734375" style="2"/>
    <col min="12611" max="12611" width="5.44140625" style="2" customWidth="1"/>
    <col min="12612" max="12852" width="3.77734375" style="2"/>
    <col min="12853" max="12853" width="5" style="2" customWidth="1"/>
    <col min="12854" max="12858" width="3.77734375" style="2"/>
    <col min="12859" max="12859" width="4.6640625" style="2" customWidth="1"/>
    <col min="12860" max="12866" width="3.77734375" style="2"/>
    <col min="12867" max="12867" width="5.44140625" style="2" customWidth="1"/>
    <col min="12868" max="13108" width="3.77734375" style="2"/>
    <col min="13109" max="13109" width="5" style="2" customWidth="1"/>
    <col min="13110" max="13114" width="3.77734375" style="2"/>
    <col min="13115" max="13115" width="4.6640625" style="2" customWidth="1"/>
    <col min="13116" max="13122" width="3.77734375" style="2"/>
    <col min="13123" max="13123" width="5.44140625" style="2" customWidth="1"/>
    <col min="13124" max="13364" width="3.77734375" style="2"/>
    <col min="13365" max="13365" width="5" style="2" customWidth="1"/>
    <col min="13366" max="13370" width="3.77734375" style="2"/>
    <col min="13371" max="13371" width="4.6640625" style="2" customWidth="1"/>
    <col min="13372" max="13378" width="3.77734375" style="2"/>
    <col min="13379" max="13379" width="5.44140625" style="2" customWidth="1"/>
    <col min="13380" max="13620" width="3.77734375" style="2"/>
    <col min="13621" max="13621" width="5" style="2" customWidth="1"/>
    <col min="13622" max="13626" width="3.77734375" style="2"/>
    <col min="13627" max="13627" width="4.6640625" style="2" customWidth="1"/>
    <col min="13628" max="13634" width="3.77734375" style="2"/>
    <col min="13635" max="13635" width="5.44140625" style="2" customWidth="1"/>
    <col min="13636" max="13876" width="3.77734375" style="2"/>
    <col min="13877" max="13877" width="5" style="2" customWidth="1"/>
    <col min="13878" max="13882" width="3.77734375" style="2"/>
    <col min="13883" max="13883" width="4.6640625" style="2" customWidth="1"/>
    <col min="13884" max="13890" width="3.77734375" style="2"/>
    <col min="13891" max="13891" width="5.44140625" style="2" customWidth="1"/>
    <col min="13892" max="14132" width="3.77734375" style="2"/>
    <col min="14133" max="14133" width="5" style="2" customWidth="1"/>
    <col min="14134" max="14138" width="3.77734375" style="2"/>
    <col min="14139" max="14139" width="4.6640625" style="2" customWidth="1"/>
    <col min="14140" max="14146" width="3.77734375" style="2"/>
    <col min="14147" max="14147" width="5.44140625" style="2" customWidth="1"/>
    <col min="14148" max="14388" width="3.77734375" style="2"/>
    <col min="14389" max="14389" width="5" style="2" customWidth="1"/>
    <col min="14390" max="14394" width="3.77734375" style="2"/>
    <col min="14395" max="14395" width="4.6640625" style="2" customWidth="1"/>
    <col min="14396" max="14402" width="3.77734375" style="2"/>
    <col min="14403" max="14403" width="5.44140625" style="2" customWidth="1"/>
    <col min="14404" max="14644" width="3.77734375" style="2"/>
    <col min="14645" max="14645" width="5" style="2" customWidth="1"/>
    <col min="14646" max="14650" width="3.77734375" style="2"/>
    <col min="14651" max="14651" width="4.6640625" style="2" customWidth="1"/>
    <col min="14652" max="14658" width="3.77734375" style="2"/>
    <col min="14659" max="14659" width="5.44140625" style="2" customWidth="1"/>
    <col min="14660" max="14900" width="3.77734375" style="2"/>
    <col min="14901" max="14901" width="5" style="2" customWidth="1"/>
    <col min="14902" max="14906" width="3.77734375" style="2"/>
    <col min="14907" max="14907" width="4.6640625" style="2" customWidth="1"/>
    <col min="14908" max="14914" width="3.77734375" style="2"/>
    <col min="14915" max="14915" width="5.44140625" style="2" customWidth="1"/>
    <col min="14916" max="15156" width="3.77734375" style="2"/>
    <col min="15157" max="15157" width="5" style="2" customWidth="1"/>
    <col min="15158" max="15162" width="3.77734375" style="2"/>
    <col min="15163" max="15163" width="4.6640625" style="2" customWidth="1"/>
    <col min="15164" max="15170" width="3.77734375" style="2"/>
    <col min="15171" max="15171" width="5.44140625" style="2" customWidth="1"/>
    <col min="15172" max="15412" width="3.77734375" style="2"/>
    <col min="15413" max="15413" width="5" style="2" customWidth="1"/>
    <col min="15414" max="15418" width="3.77734375" style="2"/>
    <col min="15419" max="15419" width="4.6640625" style="2" customWidth="1"/>
    <col min="15420" max="15426" width="3.77734375" style="2"/>
    <col min="15427" max="15427" width="5.44140625" style="2" customWidth="1"/>
    <col min="15428" max="15668" width="3.77734375" style="2"/>
    <col min="15669" max="15669" width="5" style="2" customWidth="1"/>
    <col min="15670" max="15674" width="3.77734375" style="2"/>
    <col min="15675" max="15675" width="4.6640625" style="2" customWidth="1"/>
    <col min="15676" max="15682" width="3.77734375" style="2"/>
    <col min="15683" max="15683" width="5.44140625" style="2" customWidth="1"/>
    <col min="15684" max="15924" width="3.77734375" style="2"/>
    <col min="15925" max="15925" width="5" style="2" customWidth="1"/>
    <col min="15926" max="15930" width="3.77734375" style="2"/>
    <col min="15931" max="15931" width="4.6640625" style="2" customWidth="1"/>
    <col min="15932" max="15938" width="3.77734375" style="2"/>
    <col min="15939" max="15939" width="5.44140625" style="2" customWidth="1"/>
    <col min="15940" max="16180" width="3.77734375" style="2"/>
    <col min="16181" max="16181" width="5" style="2" customWidth="1"/>
    <col min="16182" max="16186" width="3.77734375" style="2"/>
    <col min="16187" max="16187" width="4.6640625" style="2" customWidth="1"/>
    <col min="16188" max="16194" width="3.77734375" style="2"/>
    <col min="16195" max="16195" width="5.44140625" style="2" customWidth="1"/>
    <col min="16196" max="16384" width="3.77734375" style="2"/>
  </cols>
  <sheetData>
    <row r="1" spans="1:104" s="3" customFormat="1" ht="13.9" customHeight="1">
      <c r="A1" s="246" t="s">
        <v>159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32"/>
      <c r="BV1" s="32"/>
      <c r="BW1" s="5"/>
      <c r="BX1" s="5"/>
      <c r="BY1" s="5"/>
      <c r="BZ1" s="5"/>
      <c r="CA1" s="5"/>
      <c r="CB1" s="5"/>
      <c r="CC1" s="5"/>
      <c r="CJ1" s="275"/>
      <c r="CK1" s="275"/>
      <c r="CL1" s="275"/>
      <c r="CM1" s="275"/>
      <c r="CN1" s="275"/>
      <c r="CO1" s="275"/>
      <c r="CP1" s="275"/>
      <c r="CQ1" s="275"/>
      <c r="CR1" s="275"/>
      <c r="CS1" s="275"/>
      <c r="CT1" s="275"/>
      <c r="CU1" s="275"/>
      <c r="CV1" s="275"/>
      <c r="CW1" s="275"/>
      <c r="CX1" s="275"/>
      <c r="CY1" s="275"/>
      <c r="CZ1" s="275"/>
    </row>
    <row r="2" spans="1:104" s="3" customFormat="1" ht="13.9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32"/>
      <c r="BV2" s="32"/>
      <c r="BW2" s="5"/>
      <c r="BX2" s="5"/>
      <c r="BY2" s="5"/>
      <c r="BZ2" s="5"/>
      <c r="CA2" s="5"/>
      <c r="CB2" s="5"/>
      <c r="CC2" s="5"/>
    </row>
    <row r="3" spans="1:104" s="3" customFormat="1" ht="13.9" customHeight="1">
      <c r="A3" s="25"/>
      <c r="B3" s="25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</row>
    <row r="4" spans="1:104" s="3" customFormat="1" ht="13.9" customHeight="1">
      <c r="A4" s="30"/>
      <c r="B4" s="30"/>
      <c r="C4" s="30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</row>
    <row r="5" spans="1:104" s="3" customFormat="1" ht="13.9" customHeight="1">
      <c r="A5" s="26"/>
      <c r="B5" s="423" t="s">
        <v>697</v>
      </c>
      <c r="C5" s="423"/>
      <c r="D5" s="423" t="s">
        <v>202</v>
      </c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39" t="s">
        <v>158</v>
      </c>
      <c r="Y5" s="439"/>
      <c r="Z5" s="439"/>
      <c r="AA5" s="439"/>
      <c r="AB5" s="439"/>
      <c r="AC5" s="439"/>
      <c r="AD5" s="439"/>
      <c r="AE5" s="439"/>
      <c r="AF5" s="439"/>
      <c r="AG5" s="439"/>
      <c r="AH5" s="439"/>
      <c r="AI5" s="439"/>
      <c r="AJ5" s="439"/>
      <c r="AK5" s="439"/>
      <c r="AL5" s="440" t="s">
        <v>196</v>
      </c>
      <c r="AM5" s="440"/>
      <c r="AN5" s="440"/>
      <c r="AO5" s="440"/>
      <c r="AP5" s="440"/>
      <c r="AQ5" s="440"/>
      <c r="AR5" s="430" t="s">
        <v>137</v>
      </c>
      <c r="AS5" s="431"/>
      <c r="AT5" s="431"/>
      <c r="AU5" s="432"/>
      <c r="AV5" s="440" t="s">
        <v>197</v>
      </c>
      <c r="AW5" s="440"/>
      <c r="AX5" s="440"/>
      <c r="AY5" s="440"/>
      <c r="AZ5" s="440"/>
      <c r="BA5" s="440"/>
      <c r="BB5" s="423" t="s">
        <v>698</v>
      </c>
      <c r="BC5" s="423"/>
      <c r="BD5" s="423"/>
      <c r="BE5" s="423"/>
      <c r="BF5" s="423"/>
      <c r="BG5" s="423"/>
      <c r="BH5" s="423"/>
      <c r="BI5" s="423"/>
      <c r="BJ5" s="423"/>
      <c r="BK5" s="140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</row>
    <row r="6" spans="1:104" s="3" customFormat="1" ht="13.9" customHeight="1">
      <c r="A6" s="26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39"/>
      <c r="Y6" s="439"/>
      <c r="Z6" s="439"/>
      <c r="AA6" s="439"/>
      <c r="AB6" s="439"/>
      <c r="AC6" s="439"/>
      <c r="AD6" s="439"/>
      <c r="AE6" s="439"/>
      <c r="AF6" s="439"/>
      <c r="AG6" s="439"/>
      <c r="AH6" s="439"/>
      <c r="AI6" s="439"/>
      <c r="AJ6" s="439"/>
      <c r="AK6" s="439"/>
      <c r="AL6" s="440"/>
      <c r="AM6" s="440"/>
      <c r="AN6" s="440"/>
      <c r="AO6" s="440"/>
      <c r="AP6" s="440"/>
      <c r="AQ6" s="440"/>
      <c r="AR6" s="433"/>
      <c r="AS6" s="434"/>
      <c r="AT6" s="434"/>
      <c r="AU6" s="435"/>
      <c r="AV6" s="440"/>
      <c r="AW6" s="440"/>
      <c r="AX6" s="440"/>
      <c r="AY6" s="440"/>
      <c r="AZ6" s="440"/>
      <c r="BA6" s="440"/>
      <c r="BB6" s="423"/>
      <c r="BC6" s="423"/>
      <c r="BD6" s="423"/>
      <c r="BE6" s="423"/>
      <c r="BF6" s="423"/>
      <c r="BG6" s="423"/>
      <c r="BH6" s="423"/>
      <c r="BI6" s="423"/>
      <c r="BJ6" s="423"/>
      <c r="BK6" s="140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</row>
    <row r="7" spans="1:104" s="3" customFormat="1" ht="13.9" customHeight="1">
      <c r="A7" s="26"/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39"/>
      <c r="Y7" s="439"/>
      <c r="Z7" s="439"/>
      <c r="AA7" s="439"/>
      <c r="AB7" s="439"/>
      <c r="AC7" s="439"/>
      <c r="AD7" s="439"/>
      <c r="AE7" s="439"/>
      <c r="AF7" s="439"/>
      <c r="AG7" s="439"/>
      <c r="AH7" s="439"/>
      <c r="AI7" s="439"/>
      <c r="AJ7" s="439"/>
      <c r="AK7" s="439"/>
      <c r="AL7" s="440"/>
      <c r="AM7" s="440"/>
      <c r="AN7" s="440"/>
      <c r="AO7" s="440"/>
      <c r="AP7" s="440"/>
      <c r="AQ7" s="440"/>
      <c r="AR7" s="433"/>
      <c r="AS7" s="434"/>
      <c r="AT7" s="434"/>
      <c r="AU7" s="435"/>
      <c r="AV7" s="440"/>
      <c r="AW7" s="440"/>
      <c r="AX7" s="440"/>
      <c r="AY7" s="440"/>
      <c r="AZ7" s="440"/>
      <c r="BA7" s="440"/>
      <c r="BB7" s="423"/>
      <c r="BC7" s="423"/>
      <c r="BD7" s="423"/>
      <c r="BE7" s="423"/>
      <c r="BF7" s="423"/>
      <c r="BG7" s="423"/>
      <c r="BH7" s="423"/>
      <c r="BI7" s="423"/>
      <c r="BJ7" s="423"/>
      <c r="BK7" s="140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</row>
    <row r="8" spans="1:104" s="3" customFormat="1" ht="13.9" customHeight="1">
      <c r="A8" s="26"/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39"/>
      <c r="Y8" s="439"/>
      <c r="Z8" s="439"/>
      <c r="AA8" s="439"/>
      <c r="AB8" s="439"/>
      <c r="AC8" s="439"/>
      <c r="AD8" s="439"/>
      <c r="AE8" s="439"/>
      <c r="AF8" s="439"/>
      <c r="AG8" s="439"/>
      <c r="AH8" s="439"/>
      <c r="AI8" s="439"/>
      <c r="AJ8" s="439"/>
      <c r="AK8" s="439"/>
      <c r="AL8" s="440"/>
      <c r="AM8" s="440"/>
      <c r="AN8" s="440"/>
      <c r="AO8" s="440"/>
      <c r="AP8" s="440"/>
      <c r="AQ8" s="440"/>
      <c r="AR8" s="436"/>
      <c r="AS8" s="437"/>
      <c r="AT8" s="437"/>
      <c r="AU8" s="438"/>
      <c r="AV8" s="440"/>
      <c r="AW8" s="440"/>
      <c r="AX8" s="440"/>
      <c r="AY8" s="440"/>
      <c r="AZ8" s="440"/>
      <c r="BA8" s="440"/>
      <c r="BB8" s="423"/>
      <c r="BC8" s="423"/>
      <c r="BD8" s="423"/>
      <c r="BE8" s="423"/>
      <c r="BF8" s="423"/>
      <c r="BG8" s="423"/>
      <c r="BH8" s="423"/>
      <c r="BI8" s="423"/>
      <c r="BJ8" s="423"/>
      <c r="BK8" s="140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CJ8" s="5"/>
      <c r="CK8" s="5"/>
      <c r="CL8" s="5"/>
      <c r="CM8" s="5"/>
      <c r="CN8" s="449"/>
      <c r="CO8" s="449"/>
      <c r="CP8" s="449"/>
      <c r="CQ8" s="5"/>
      <c r="CR8" s="5"/>
      <c r="CS8" s="5"/>
      <c r="CT8" s="5"/>
      <c r="CU8" s="5"/>
      <c r="CV8" s="5"/>
      <c r="CW8" s="5"/>
      <c r="CX8" s="5"/>
      <c r="CY8" s="5"/>
      <c r="CZ8" s="5"/>
    </row>
    <row r="9" spans="1:104" s="5" customFormat="1" ht="13.9" customHeight="1">
      <c r="A9" s="26"/>
      <c r="B9" s="429">
        <v>1</v>
      </c>
      <c r="C9" s="429"/>
      <c r="D9" s="425" t="s">
        <v>115</v>
      </c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5"/>
      <c r="W9" s="42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  <c r="AI9" s="425"/>
      <c r="AJ9" s="425"/>
      <c r="AK9" s="425"/>
      <c r="AL9" s="426"/>
      <c r="AM9" s="426"/>
      <c r="AN9" s="426"/>
      <c r="AO9" s="426"/>
      <c r="AP9" s="426"/>
      <c r="AQ9" s="426"/>
      <c r="AR9" s="428">
        <v>0.65</v>
      </c>
      <c r="AS9" s="428"/>
      <c r="AT9" s="428"/>
      <c r="AU9" s="428"/>
      <c r="AV9" s="427">
        <f>AL9*AR9</f>
        <v>0</v>
      </c>
      <c r="AW9" s="427"/>
      <c r="AX9" s="427"/>
      <c r="AY9" s="427"/>
      <c r="AZ9" s="427"/>
      <c r="BA9" s="427"/>
      <c r="BB9" s="425"/>
      <c r="BC9" s="425"/>
      <c r="BD9" s="425"/>
      <c r="BE9" s="425"/>
      <c r="BF9" s="425"/>
      <c r="BG9" s="425"/>
      <c r="BH9" s="425"/>
      <c r="BI9" s="425"/>
      <c r="BJ9" s="425"/>
      <c r="BK9" s="32"/>
      <c r="BL9" s="32"/>
      <c r="BM9" s="32"/>
      <c r="BN9" s="32"/>
      <c r="BO9" s="32"/>
      <c r="BP9" s="32"/>
      <c r="BQ9" s="32"/>
      <c r="BR9" s="32"/>
      <c r="BS9" s="32"/>
      <c r="BT9" s="26"/>
      <c r="BU9" s="26"/>
      <c r="BV9" s="26"/>
      <c r="CN9" s="449"/>
      <c r="CO9" s="449"/>
      <c r="CP9" s="449"/>
    </row>
    <row r="10" spans="1:104" s="5" customFormat="1" ht="13.9" customHeight="1">
      <c r="A10" s="26"/>
      <c r="B10" s="429"/>
      <c r="C10" s="429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6"/>
      <c r="AM10" s="426"/>
      <c r="AN10" s="426"/>
      <c r="AO10" s="426"/>
      <c r="AP10" s="426"/>
      <c r="AQ10" s="426"/>
      <c r="AR10" s="428"/>
      <c r="AS10" s="428"/>
      <c r="AT10" s="428"/>
      <c r="AU10" s="428"/>
      <c r="AV10" s="427"/>
      <c r="AW10" s="427"/>
      <c r="AX10" s="427"/>
      <c r="AY10" s="427"/>
      <c r="AZ10" s="427"/>
      <c r="BA10" s="427"/>
      <c r="BB10" s="425"/>
      <c r="BC10" s="425"/>
      <c r="BD10" s="425"/>
      <c r="BE10" s="425"/>
      <c r="BF10" s="425"/>
      <c r="BG10" s="425"/>
      <c r="BH10" s="425"/>
      <c r="BI10" s="425"/>
      <c r="BJ10" s="425"/>
      <c r="BK10" s="32"/>
      <c r="BL10" s="32"/>
      <c r="BM10" s="32"/>
      <c r="BN10" s="32"/>
      <c r="BO10" s="32"/>
      <c r="BP10" s="32"/>
      <c r="BQ10" s="32"/>
      <c r="BR10" s="32"/>
      <c r="BS10" s="32"/>
      <c r="BT10" s="26"/>
      <c r="BU10" s="26"/>
      <c r="BV10" s="26"/>
      <c r="CN10" s="449"/>
      <c r="CO10" s="449"/>
      <c r="CP10" s="449"/>
    </row>
    <row r="11" spans="1:104" s="5" customFormat="1" ht="13.9" customHeight="1">
      <c r="A11" s="26"/>
      <c r="B11" s="429"/>
      <c r="C11" s="429"/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  <c r="AL11" s="426"/>
      <c r="AM11" s="426"/>
      <c r="AN11" s="426"/>
      <c r="AO11" s="426"/>
      <c r="AP11" s="426"/>
      <c r="AQ11" s="426"/>
      <c r="AR11" s="428"/>
      <c r="AS11" s="428"/>
      <c r="AT11" s="428"/>
      <c r="AU11" s="428"/>
      <c r="AV11" s="427"/>
      <c r="AW11" s="427"/>
      <c r="AX11" s="427"/>
      <c r="AY11" s="427"/>
      <c r="AZ11" s="427"/>
      <c r="BA11" s="427"/>
      <c r="BB11" s="425"/>
      <c r="BC11" s="425"/>
      <c r="BD11" s="425"/>
      <c r="BE11" s="425"/>
      <c r="BF11" s="425"/>
      <c r="BG11" s="425"/>
      <c r="BH11" s="425"/>
      <c r="BI11" s="425"/>
      <c r="BJ11" s="425"/>
      <c r="BK11" s="32"/>
      <c r="BL11" s="32"/>
      <c r="BM11" s="32"/>
      <c r="BN11" s="32"/>
      <c r="BO11" s="32"/>
      <c r="BP11" s="32"/>
      <c r="BQ11" s="32"/>
      <c r="BR11" s="32"/>
      <c r="BS11" s="32"/>
      <c r="BT11" s="26"/>
      <c r="BU11" s="26"/>
      <c r="BV11" s="26"/>
      <c r="CN11" s="75"/>
      <c r="CO11" s="75"/>
      <c r="CP11" s="75"/>
    </row>
    <row r="12" spans="1:104" s="5" customFormat="1" ht="13.9" customHeight="1">
      <c r="A12" s="26"/>
      <c r="B12" s="429">
        <v>2</v>
      </c>
      <c r="C12" s="429"/>
      <c r="D12" s="425" t="s">
        <v>115</v>
      </c>
      <c r="E12" s="425"/>
      <c r="F12" s="425"/>
      <c r="G12" s="425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  <c r="AL12" s="426"/>
      <c r="AM12" s="426"/>
      <c r="AN12" s="426"/>
      <c r="AO12" s="426"/>
      <c r="AP12" s="426"/>
      <c r="AQ12" s="426"/>
      <c r="AR12" s="428">
        <v>0.65</v>
      </c>
      <c r="AS12" s="428"/>
      <c r="AT12" s="428"/>
      <c r="AU12" s="428"/>
      <c r="AV12" s="427">
        <f t="shared" ref="AV12" si="0">AL12*AR12</f>
        <v>0</v>
      </c>
      <c r="AW12" s="427"/>
      <c r="AX12" s="427"/>
      <c r="AY12" s="427"/>
      <c r="AZ12" s="427"/>
      <c r="BA12" s="427"/>
      <c r="BB12" s="425"/>
      <c r="BC12" s="425"/>
      <c r="BD12" s="425"/>
      <c r="BE12" s="425"/>
      <c r="BF12" s="425"/>
      <c r="BG12" s="425"/>
      <c r="BH12" s="425"/>
      <c r="BI12" s="425"/>
      <c r="BJ12" s="425"/>
      <c r="BK12" s="32"/>
      <c r="BL12" s="32"/>
      <c r="BM12" s="32"/>
      <c r="BN12" s="32"/>
      <c r="BO12" s="32"/>
      <c r="BP12" s="32"/>
      <c r="BQ12" s="32"/>
      <c r="BR12" s="32"/>
      <c r="BS12" s="32"/>
      <c r="BT12" s="26"/>
      <c r="BU12" s="26"/>
      <c r="BV12" s="26"/>
      <c r="CN12" s="75"/>
      <c r="CO12" s="75"/>
      <c r="CP12" s="75"/>
    </row>
    <row r="13" spans="1:104" s="5" customFormat="1" ht="13.9" customHeight="1">
      <c r="A13" s="26"/>
      <c r="B13" s="429"/>
      <c r="C13" s="429"/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6"/>
      <c r="AM13" s="426"/>
      <c r="AN13" s="426"/>
      <c r="AO13" s="426"/>
      <c r="AP13" s="426"/>
      <c r="AQ13" s="426"/>
      <c r="AR13" s="428"/>
      <c r="AS13" s="428"/>
      <c r="AT13" s="428"/>
      <c r="AU13" s="428"/>
      <c r="AV13" s="427"/>
      <c r="AW13" s="427"/>
      <c r="AX13" s="427"/>
      <c r="AY13" s="427"/>
      <c r="AZ13" s="427"/>
      <c r="BA13" s="427"/>
      <c r="BB13" s="425"/>
      <c r="BC13" s="425"/>
      <c r="BD13" s="425"/>
      <c r="BE13" s="425"/>
      <c r="BF13" s="425"/>
      <c r="BG13" s="425"/>
      <c r="BH13" s="425"/>
      <c r="BI13" s="425"/>
      <c r="BJ13" s="425"/>
      <c r="BK13" s="32"/>
      <c r="BL13" s="32"/>
      <c r="BM13" s="32"/>
      <c r="BN13" s="32"/>
      <c r="BO13" s="32"/>
      <c r="BP13" s="32"/>
      <c r="BQ13" s="32"/>
      <c r="BR13" s="32"/>
      <c r="BS13" s="32"/>
      <c r="BT13" s="26"/>
      <c r="BU13" s="26"/>
      <c r="BV13" s="26"/>
      <c r="CN13" s="449"/>
      <c r="CO13" s="449"/>
      <c r="CP13" s="449"/>
    </row>
    <row r="14" spans="1:104" s="5" customFormat="1" ht="13.9" customHeight="1">
      <c r="A14" s="26"/>
      <c r="B14" s="429"/>
      <c r="C14" s="429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6"/>
      <c r="AM14" s="426"/>
      <c r="AN14" s="426"/>
      <c r="AO14" s="426"/>
      <c r="AP14" s="426"/>
      <c r="AQ14" s="426"/>
      <c r="AR14" s="428"/>
      <c r="AS14" s="428"/>
      <c r="AT14" s="428"/>
      <c r="AU14" s="428"/>
      <c r="AV14" s="427"/>
      <c r="AW14" s="427"/>
      <c r="AX14" s="427"/>
      <c r="AY14" s="427"/>
      <c r="AZ14" s="427"/>
      <c r="BA14" s="427"/>
      <c r="BB14" s="425"/>
      <c r="BC14" s="425"/>
      <c r="BD14" s="425"/>
      <c r="BE14" s="425"/>
      <c r="BF14" s="425"/>
      <c r="BG14" s="425"/>
      <c r="BH14" s="425"/>
      <c r="BI14" s="425"/>
      <c r="BJ14" s="425"/>
      <c r="BK14" s="32"/>
      <c r="BL14" s="32"/>
      <c r="BM14" s="32"/>
      <c r="BN14" s="32"/>
      <c r="BO14" s="32"/>
      <c r="BP14" s="32"/>
      <c r="BQ14" s="32"/>
      <c r="BR14" s="32"/>
      <c r="BS14" s="32"/>
      <c r="BT14" s="26"/>
      <c r="BU14" s="26"/>
      <c r="BV14" s="26"/>
      <c r="CN14" s="449"/>
      <c r="CO14" s="449"/>
      <c r="CP14" s="449"/>
    </row>
    <row r="15" spans="1:104" s="5" customFormat="1" ht="13.9" customHeight="1">
      <c r="A15" s="26"/>
      <c r="B15" s="429">
        <v>3</v>
      </c>
      <c r="C15" s="429"/>
      <c r="D15" s="425" t="s">
        <v>115</v>
      </c>
      <c r="E15" s="425"/>
      <c r="F15" s="425"/>
      <c r="G15" s="42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  <c r="AL15" s="426"/>
      <c r="AM15" s="426"/>
      <c r="AN15" s="426"/>
      <c r="AO15" s="426"/>
      <c r="AP15" s="426"/>
      <c r="AQ15" s="426"/>
      <c r="AR15" s="428">
        <v>0.65</v>
      </c>
      <c r="AS15" s="428"/>
      <c r="AT15" s="428"/>
      <c r="AU15" s="428"/>
      <c r="AV15" s="427">
        <f t="shared" ref="AV15" si="1">AL15*AR15</f>
        <v>0</v>
      </c>
      <c r="AW15" s="427"/>
      <c r="AX15" s="427"/>
      <c r="AY15" s="427"/>
      <c r="AZ15" s="427"/>
      <c r="BA15" s="427"/>
      <c r="BB15" s="425"/>
      <c r="BC15" s="425"/>
      <c r="BD15" s="425"/>
      <c r="BE15" s="425"/>
      <c r="BF15" s="425"/>
      <c r="BG15" s="425"/>
      <c r="BH15" s="425"/>
      <c r="BI15" s="425"/>
      <c r="BJ15" s="425"/>
      <c r="BK15" s="32"/>
      <c r="BL15" s="32"/>
      <c r="BM15" s="32"/>
      <c r="BN15" s="32"/>
      <c r="BO15" s="32"/>
      <c r="BP15" s="32"/>
      <c r="BQ15" s="32"/>
      <c r="BR15" s="32"/>
      <c r="BS15" s="32"/>
      <c r="BT15" s="26"/>
      <c r="BU15" s="26"/>
      <c r="BV15" s="26"/>
      <c r="CN15" s="449"/>
      <c r="CO15" s="449"/>
      <c r="CP15" s="449"/>
    </row>
    <row r="16" spans="1:104" s="5" customFormat="1" ht="13.9" customHeight="1">
      <c r="A16" s="26"/>
      <c r="B16" s="429"/>
      <c r="C16" s="429"/>
      <c r="D16" s="425"/>
      <c r="E16" s="425"/>
      <c r="F16" s="425"/>
      <c r="G16" s="425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6"/>
      <c r="AM16" s="426"/>
      <c r="AN16" s="426"/>
      <c r="AO16" s="426"/>
      <c r="AP16" s="426"/>
      <c r="AQ16" s="426"/>
      <c r="AR16" s="428"/>
      <c r="AS16" s="428"/>
      <c r="AT16" s="428"/>
      <c r="AU16" s="428"/>
      <c r="AV16" s="427"/>
      <c r="AW16" s="427"/>
      <c r="AX16" s="427"/>
      <c r="AY16" s="427"/>
      <c r="AZ16" s="427"/>
      <c r="BA16" s="427"/>
      <c r="BB16" s="425"/>
      <c r="BC16" s="425"/>
      <c r="BD16" s="425"/>
      <c r="BE16" s="425"/>
      <c r="BF16" s="425"/>
      <c r="BG16" s="425"/>
      <c r="BH16" s="425"/>
      <c r="BI16" s="425"/>
      <c r="BJ16" s="425"/>
      <c r="BK16" s="32"/>
      <c r="BL16" s="32"/>
      <c r="BM16" s="32"/>
      <c r="BN16" s="32"/>
      <c r="BO16" s="32"/>
      <c r="BP16" s="32"/>
      <c r="BQ16" s="32"/>
      <c r="BR16" s="32"/>
      <c r="BS16" s="32"/>
      <c r="BT16" s="26"/>
      <c r="BU16" s="26"/>
      <c r="BV16" s="26"/>
      <c r="CN16" s="75"/>
      <c r="CO16" s="75"/>
      <c r="CP16" s="75"/>
    </row>
    <row r="17" spans="1:94" s="5" customFormat="1" ht="13.9" customHeight="1">
      <c r="A17" s="26"/>
      <c r="B17" s="429"/>
      <c r="C17" s="429"/>
      <c r="D17" s="425"/>
      <c r="E17" s="425"/>
      <c r="F17" s="425"/>
      <c r="G17" s="425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6"/>
      <c r="AM17" s="426"/>
      <c r="AN17" s="426"/>
      <c r="AO17" s="426"/>
      <c r="AP17" s="426"/>
      <c r="AQ17" s="426"/>
      <c r="AR17" s="428"/>
      <c r="AS17" s="428"/>
      <c r="AT17" s="428"/>
      <c r="AU17" s="428"/>
      <c r="AV17" s="427"/>
      <c r="AW17" s="427"/>
      <c r="AX17" s="427"/>
      <c r="AY17" s="427"/>
      <c r="AZ17" s="427"/>
      <c r="BA17" s="427"/>
      <c r="BB17" s="425"/>
      <c r="BC17" s="425"/>
      <c r="BD17" s="425"/>
      <c r="BE17" s="425"/>
      <c r="BF17" s="425"/>
      <c r="BG17" s="425"/>
      <c r="BH17" s="425"/>
      <c r="BI17" s="425"/>
      <c r="BJ17" s="425"/>
      <c r="BK17" s="32"/>
      <c r="BL17" s="32"/>
      <c r="BM17" s="32"/>
      <c r="BN17" s="32"/>
      <c r="BO17" s="32"/>
      <c r="BP17" s="32"/>
      <c r="BQ17" s="32"/>
      <c r="BR17" s="32"/>
      <c r="BS17" s="32"/>
      <c r="BT17" s="26"/>
      <c r="BU17" s="26"/>
      <c r="BV17" s="26"/>
      <c r="CN17" s="75"/>
      <c r="CO17" s="75"/>
      <c r="CP17" s="75"/>
    </row>
    <row r="18" spans="1:94" s="5" customFormat="1" ht="13.9" customHeight="1">
      <c r="A18" s="26"/>
      <c r="B18" s="429">
        <v>4</v>
      </c>
      <c r="C18" s="429"/>
      <c r="D18" s="425" t="s">
        <v>115</v>
      </c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6"/>
      <c r="AM18" s="426"/>
      <c r="AN18" s="426"/>
      <c r="AO18" s="426"/>
      <c r="AP18" s="426"/>
      <c r="AQ18" s="426"/>
      <c r="AR18" s="428">
        <v>0.65</v>
      </c>
      <c r="AS18" s="428"/>
      <c r="AT18" s="428"/>
      <c r="AU18" s="428"/>
      <c r="AV18" s="427">
        <f t="shared" ref="AV18" si="2">AL18*AR18</f>
        <v>0</v>
      </c>
      <c r="AW18" s="427"/>
      <c r="AX18" s="427"/>
      <c r="AY18" s="427"/>
      <c r="AZ18" s="427"/>
      <c r="BA18" s="427"/>
      <c r="BB18" s="425"/>
      <c r="BC18" s="425"/>
      <c r="BD18" s="425"/>
      <c r="BE18" s="425"/>
      <c r="BF18" s="425"/>
      <c r="BG18" s="425"/>
      <c r="BH18" s="425"/>
      <c r="BI18" s="425"/>
      <c r="BJ18" s="425"/>
      <c r="BK18" s="32"/>
      <c r="BL18" s="32"/>
      <c r="BM18" s="32"/>
      <c r="BN18" s="32"/>
      <c r="BO18" s="32"/>
      <c r="BP18" s="32"/>
      <c r="BQ18" s="32"/>
      <c r="BR18" s="32"/>
      <c r="BS18" s="32"/>
      <c r="BT18" s="26"/>
      <c r="BU18" s="26"/>
      <c r="BV18" s="26"/>
      <c r="CN18" s="449"/>
      <c r="CO18" s="449"/>
      <c r="CP18" s="449"/>
    </row>
    <row r="19" spans="1:94" s="5" customFormat="1" ht="13.9" customHeight="1">
      <c r="A19" s="26"/>
      <c r="B19" s="429"/>
      <c r="C19" s="429"/>
      <c r="D19" s="425"/>
      <c r="E19" s="425"/>
      <c r="F19" s="425"/>
      <c r="G19" s="425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  <c r="AL19" s="426"/>
      <c r="AM19" s="426"/>
      <c r="AN19" s="426"/>
      <c r="AO19" s="426"/>
      <c r="AP19" s="426"/>
      <c r="AQ19" s="426"/>
      <c r="AR19" s="428"/>
      <c r="AS19" s="428"/>
      <c r="AT19" s="428"/>
      <c r="AU19" s="428"/>
      <c r="AV19" s="427"/>
      <c r="AW19" s="427"/>
      <c r="AX19" s="427"/>
      <c r="AY19" s="427"/>
      <c r="AZ19" s="427"/>
      <c r="BA19" s="427"/>
      <c r="BB19" s="425"/>
      <c r="BC19" s="425"/>
      <c r="BD19" s="425"/>
      <c r="BE19" s="425"/>
      <c r="BF19" s="425"/>
      <c r="BG19" s="425"/>
      <c r="BH19" s="425"/>
      <c r="BI19" s="425"/>
      <c r="BJ19" s="425"/>
      <c r="BK19" s="32"/>
      <c r="BL19" s="32"/>
      <c r="BM19" s="32"/>
      <c r="BN19" s="32"/>
      <c r="BO19" s="32"/>
      <c r="BP19" s="32"/>
      <c r="BQ19" s="32"/>
      <c r="BR19" s="32"/>
      <c r="BS19" s="32"/>
      <c r="BT19" s="26"/>
      <c r="BU19" s="26"/>
      <c r="BV19" s="26"/>
      <c r="CN19" s="449"/>
      <c r="CO19" s="449"/>
      <c r="CP19" s="449"/>
    </row>
    <row r="20" spans="1:94" s="5" customFormat="1" ht="13.9" customHeight="1">
      <c r="A20" s="26"/>
      <c r="B20" s="429"/>
      <c r="C20" s="429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  <c r="AL20" s="426"/>
      <c r="AM20" s="426"/>
      <c r="AN20" s="426"/>
      <c r="AO20" s="426"/>
      <c r="AP20" s="426"/>
      <c r="AQ20" s="426"/>
      <c r="AR20" s="428"/>
      <c r="AS20" s="428"/>
      <c r="AT20" s="428"/>
      <c r="AU20" s="428"/>
      <c r="AV20" s="427"/>
      <c r="AW20" s="427"/>
      <c r="AX20" s="427"/>
      <c r="AY20" s="427"/>
      <c r="AZ20" s="427"/>
      <c r="BA20" s="427"/>
      <c r="BB20" s="425"/>
      <c r="BC20" s="425"/>
      <c r="BD20" s="425"/>
      <c r="BE20" s="425"/>
      <c r="BF20" s="425"/>
      <c r="BG20" s="425"/>
      <c r="BH20" s="425"/>
      <c r="BI20" s="425"/>
      <c r="BJ20" s="425"/>
      <c r="BK20" s="32"/>
      <c r="BL20" s="32"/>
      <c r="BM20" s="32"/>
      <c r="BN20" s="32"/>
      <c r="BO20" s="32"/>
      <c r="BP20" s="32"/>
      <c r="BQ20" s="32"/>
      <c r="BR20" s="32"/>
      <c r="BS20" s="32"/>
      <c r="BT20" s="26"/>
      <c r="BU20" s="26"/>
      <c r="BV20" s="26"/>
      <c r="CN20" s="449"/>
      <c r="CO20" s="449"/>
      <c r="CP20" s="449"/>
    </row>
    <row r="21" spans="1:94" s="5" customFormat="1" ht="13.9" customHeight="1">
      <c r="A21" s="26"/>
      <c r="B21" s="429">
        <v>5</v>
      </c>
      <c r="C21" s="429"/>
      <c r="D21" s="425" t="s">
        <v>115</v>
      </c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  <c r="T21" s="425"/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  <c r="AL21" s="426"/>
      <c r="AM21" s="426"/>
      <c r="AN21" s="426"/>
      <c r="AO21" s="426"/>
      <c r="AP21" s="426"/>
      <c r="AQ21" s="426"/>
      <c r="AR21" s="428">
        <v>0.65</v>
      </c>
      <c r="AS21" s="428"/>
      <c r="AT21" s="428"/>
      <c r="AU21" s="428"/>
      <c r="AV21" s="427">
        <f t="shared" ref="AV21" si="3">AL21*AR21</f>
        <v>0</v>
      </c>
      <c r="AW21" s="427"/>
      <c r="AX21" s="427"/>
      <c r="AY21" s="427"/>
      <c r="AZ21" s="427"/>
      <c r="BA21" s="427"/>
      <c r="BB21" s="425"/>
      <c r="BC21" s="425"/>
      <c r="BD21" s="425"/>
      <c r="BE21" s="425"/>
      <c r="BF21" s="425"/>
      <c r="BG21" s="425"/>
      <c r="BH21" s="425"/>
      <c r="BI21" s="425"/>
      <c r="BJ21" s="425"/>
      <c r="BK21" s="32"/>
      <c r="BL21" s="32"/>
      <c r="BM21" s="32"/>
      <c r="BN21" s="32"/>
      <c r="BO21" s="32"/>
      <c r="BP21" s="32"/>
      <c r="BQ21" s="32"/>
      <c r="BR21" s="32"/>
      <c r="BS21" s="32"/>
      <c r="BT21" s="26"/>
      <c r="BU21" s="26"/>
      <c r="BV21" s="26"/>
      <c r="CN21" s="75"/>
      <c r="CO21" s="75"/>
      <c r="CP21" s="75"/>
    </row>
    <row r="22" spans="1:94" s="5" customFormat="1" ht="13.9" customHeight="1">
      <c r="A22" s="26"/>
      <c r="B22" s="429"/>
      <c r="C22" s="429"/>
      <c r="D22" s="425"/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6"/>
      <c r="AM22" s="426"/>
      <c r="AN22" s="426"/>
      <c r="AO22" s="426"/>
      <c r="AP22" s="426"/>
      <c r="AQ22" s="426"/>
      <c r="AR22" s="428"/>
      <c r="AS22" s="428"/>
      <c r="AT22" s="428"/>
      <c r="AU22" s="428"/>
      <c r="AV22" s="427"/>
      <c r="AW22" s="427"/>
      <c r="AX22" s="427"/>
      <c r="AY22" s="427"/>
      <c r="AZ22" s="427"/>
      <c r="BA22" s="427"/>
      <c r="BB22" s="425"/>
      <c r="BC22" s="425"/>
      <c r="BD22" s="425"/>
      <c r="BE22" s="425"/>
      <c r="BF22" s="425"/>
      <c r="BG22" s="425"/>
      <c r="BH22" s="425"/>
      <c r="BI22" s="425"/>
      <c r="BJ22" s="425"/>
      <c r="BK22" s="32"/>
      <c r="BL22" s="32"/>
      <c r="BM22" s="32"/>
      <c r="BN22" s="32"/>
      <c r="BO22" s="32"/>
      <c r="BP22" s="32"/>
      <c r="BQ22" s="32"/>
      <c r="BR22" s="32"/>
      <c r="BS22" s="32"/>
      <c r="BT22" s="26"/>
      <c r="BU22" s="26"/>
      <c r="BV22" s="26"/>
      <c r="CN22" s="75"/>
      <c r="CO22" s="75"/>
      <c r="CP22" s="75"/>
    </row>
    <row r="23" spans="1:94" s="5" customFormat="1" ht="13.9" customHeight="1">
      <c r="A23" s="26"/>
      <c r="B23" s="429"/>
      <c r="C23" s="429"/>
      <c r="D23" s="425"/>
      <c r="E23" s="425"/>
      <c r="F23" s="425"/>
      <c r="G23" s="425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  <c r="T23" s="425"/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6"/>
      <c r="AM23" s="426"/>
      <c r="AN23" s="426"/>
      <c r="AO23" s="426"/>
      <c r="AP23" s="426"/>
      <c r="AQ23" s="426"/>
      <c r="AR23" s="428"/>
      <c r="AS23" s="428"/>
      <c r="AT23" s="428"/>
      <c r="AU23" s="428"/>
      <c r="AV23" s="427"/>
      <c r="AW23" s="427"/>
      <c r="AX23" s="427"/>
      <c r="AY23" s="427"/>
      <c r="AZ23" s="427"/>
      <c r="BA23" s="427"/>
      <c r="BB23" s="425"/>
      <c r="BC23" s="425"/>
      <c r="BD23" s="425"/>
      <c r="BE23" s="425"/>
      <c r="BF23" s="425"/>
      <c r="BG23" s="425"/>
      <c r="BH23" s="425"/>
      <c r="BI23" s="425"/>
      <c r="BJ23" s="425"/>
      <c r="BK23" s="32"/>
      <c r="BL23" s="32"/>
      <c r="BM23" s="32"/>
      <c r="BN23" s="32"/>
      <c r="BO23" s="32"/>
      <c r="BP23" s="32"/>
      <c r="BQ23" s="32"/>
      <c r="BR23" s="32"/>
      <c r="BS23" s="32"/>
      <c r="BT23" s="26"/>
      <c r="BU23" s="26"/>
      <c r="BV23" s="26"/>
      <c r="CN23" s="449"/>
      <c r="CO23" s="449"/>
      <c r="CP23" s="449"/>
    </row>
    <row r="24" spans="1:94" s="5" customFormat="1" ht="13.9" customHeight="1">
      <c r="A24" s="26"/>
      <c r="B24" s="429">
        <v>6</v>
      </c>
      <c r="C24" s="429"/>
      <c r="D24" s="425" t="s">
        <v>115</v>
      </c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  <c r="AL24" s="426"/>
      <c r="AM24" s="426"/>
      <c r="AN24" s="426"/>
      <c r="AO24" s="426"/>
      <c r="AP24" s="426"/>
      <c r="AQ24" s="426"/>
      <c r="AR24" s="428">
        <v>0.65</v>
      </c>
      <c r="AS24" s="428"/>
      <c r="AT24" s="428"/>
      <c r="AU24" s="428"/>
      <c r="AV24" s="427">
        <f t="shared" ref="AV24" si="4">AL24*AR24</f>
        <v>0</v>
      </c>
      <c r="AW24" s="427"/>
      <c r="AX24" s="427"/>
      <c r="AY24" s="427"/>
      <c r="AZ24" s="427"/>
      <c r="BA24" s="427"/>
      <c r="BB24" s="425"/>
      <c r="BC24" s="425"/>
      <c r="BD24" s="425"/>
      <c r="BE24" s="425"/>
      <c r="BF24" s="425"/>
      <c r="BG24" s="425"/>
      <c r="BH24" s="425"/>
      <c r="BI24" s="425"/>
      <c r="BJ24" s="425"/>
      <c r="BK24" s="32"/>
      <c r="BL24" s="32"/>
      <c r="BM24" s="32"/>
      <c r="BN24" s="32"/>
      <c r="BO24" s="32"/>
      <c r="BP24" s="32"/>
      <c r="BQ24" s="32"/>
      <c r="BR24" s="32"/>
      <c r="BS24" s="32"/>
      <c r="BT24" s="26"/>
      <c r="BU24" s="26"/>
      <c r="BV24" s="26"/>
      <c r="CN24" s="449"/>
      <c r="CO24" s="449"/>
      <c r="CP24" s="449"/>
    </row>
    <row r="25" spans="1:94" s="5" customFormat="1" ht="13.9" customHeight="1">
      <c r="A25" s="26"/>
      <c r="B25" s="429"/>
      <c r="C25" s="429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  <c r="AL25" s="426"/>
      <c r="AM25" s="426"/>
      <c r="AN25" s="426"/>
      <c r="AO25" s="426"/>
      <c r="AP25" s="426"/>
      <c r="AQ25" s="426"/>
      <c r="AR25" s="428"/>
      <c r="AS25" s="428"/>
      <c r="AT25" s="428"/>
      <c r="AU25" s="428"/>
      <c r="AV25" s="427"/>
      <c r="AW25" s="427"/>
      <c r="AX25" s="427"/>
      <c r="AY25" s="427"/>
      <c r="AZ25" s="427"/>
      <c r="BA25" s="427"/>
      <c r="BB25" s="425"/>
      <c r="BC25" s="425"/>
      <c r="BD25" s="425"/>
      <c r="BE25" s="425"/>
      <c r="BF25" s="425"/>
      <c r="BG25" s="425"/>
      <c r="BH25" s="425"/>
      <c r="BI25" s="425"/>
      <c r="BJ25" s="425"/>
      <c r="BK25" s="32"/>
      <c r="BL25" s="32"/>
      <c r="BM25" s="32"/>
      <c r="BN25" s="32"/>
      <c r="BO25" s="32"/>
      <c r="BP25" s="32"/>
      <c r="BQ25" s="32"/>
      <c r="BR25" s="32"/>
      <c r="BS25" s="32"/>
      <c r="BT25" s="26"/>
      <c r="BU25" s="26"/>
      <c r="BV25" s="26"/>
      <c r="CN25" s="449"/>
      <c r="CO25" s="449"/>
      <c r="CP25" s="449"/>
    </row>
    <row r="26" spans="1:94" s="5" customFormat="1" ht="13.9" customHeight="1">
      <c r="A26" s="26"/>
      <c r="B26" s="429"/>
      <c r="C26" s="429"/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  <c r="T26" s="425"/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  <c r="AL26" s="426"/>
      <c r="AM26" s="426"/>
      <c r="AN26" s="426"/>
      <c r="AO26" s="426"/>
      <c r="AP26" s="426"/>
      <c r="AQ26" s="426"/>
      <c r="AR26" s="428"/>
      <c r="AS26" s="428"/>
      <c r="AT26" s="428"/>
      <c r="AU26" s="428"/>
      <c r="AV26" s="427"/>
      <c r="AW26" s="427"/>
      <c r="AX26" s="427"/>
      <c r="AY26" s="427"/>
      <c r="AZ26" s="427"/>
      <c r="BA26" s="427"/>
      <c r="BB26" s="425"/>
      <c r="BC26" s="425"/>
      <c r="BD26" s="425"/>
      <c r="BE26" s="425"/>
      <c r="BF26" s="425"/>
      <c r="BG26" s="425"/>
      <c r="BH26" s="425"/>
      <c r="BI26" s="425"/>
      <c r="BJ26" s="425"/>
      <c r="BK26" s="32"/>
      <c r="BL26" s="32"/>
      <c r="BM26" s="32"/>
      <c r="BN26" s="32"/>
      <c r="BO26" s="32"/>
      <c r="BP26" s="32"/>
      <c r="BQ26" s="32"/>
      <c r="BR26" s="32"/>
      <c r="BS26" s="32"/>
      <c r="BT26" s="26"/>
      <c r="BU26" s="26"/>
      <c r="BV26" s="26"/>
      <c r="CN26" s="75"/>
      <c r="CO26" s="75"/>
      <c r="CP26" s="75"/>
    </row>
    <row r="27" spans="1:94" s="5" customFormat="1" ht="13.9" customHeight="1">
      <c r="A27" s="26"/>
      <c r="B27" s="429">
        <v>7</v>
      </c>
      <c r="C27" s="429"/>
      <c r="D27" s="425" t="s">
        <v>115</v>
      </c>
      <c r="E27" s="425"/>
      <c r="F27" s="425"/>
      <c r="G27" s="425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  <c r="T27" s="425"/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  <c r="AL27" s="426"/>
      <c r="AM27" s="426"/>
      <c r="AN27" s="426"/>
      <c r="AO27" s="426"/>
      <c r="AP27" s="426"/>
      <c r="AQ27" s="426"/>
      <c r="AR27" s="428">
        <v>0.65</v>
      </c>
      <c r="AS27" s="428"/>
      <c r="AT27" s="428"/>
      <c r="AU27" s="428"/>
      <c r="AV27" s="427">
        <f t="shared" ref="AV27" si="5">AL27*AR27</f>
        <v>0</v>
      </c>
      <c r="AW27" s="427"/>
      <c r="AX27" s="427"/>
      <c r="AY27" s="427"/>
      <c r="AZ27" s="427"/>
      <c r="BA27" s="427"/>
      <c r="BB27" s="425"/>
      <c r="BC27" s="425"/>
      <c r="BD27" s="425"/>
      <c r="BE27" s="425"/>
      <c r="BF27" s="425"/>
      <c r="BG27" s="425"/>
      <c r="BH27" s="425"/>
      <c r="BI27" s="425"/>
      <c r="BJ27" s="425"/>
      <c r="BK27" s="32"/>
      <c r="BL27" s="32"/>
      <c r="BM27" s="32"/>
      <c r="BN27" s="32"/>
      <c r="BO27" s="32"/>
      <c r="BP27" s="32"/>
      <c r="BQ27" s="32"/>
      <c r="BR27" s="32"/>
      <c r="BS27" s="32"/>
      <c r="BT27" s="26"/>
      <c r="BU27" s="26"/>
      <c r="BV27" s="26"/>
      <c r="CN27" s="75"/>
      <c r="CO27" s="75"/>
      <c r="CP27" s="75"/>
    </row>
    <row r="28" spans="1:94" s="5" customFormat="1" ht="13.9" customHeight="1">
      <c r="A28" s="26"/>
      <c r="B28" s="429"/>
      <c r="C28" s="429"/>
      <c r="D28" s="425"/>
      <c r="E28" s="425"/>
      <c r="F28" s="425"/>
      <c r="G28" s="425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  <c r="T28" s="425"/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  <c r="AL28" s="426"/>
      <c r="AM28" s="426"/>
      <c r="AN28" s="426"/>
      <c r="AO28" s="426"/>
      <c r="AP28" s="426"/>
      <c r="AQ28" s="426"/>
      <c r="AR28" s="428"/>
      <c r="AS28" s="428"/>
      <c r="AT28" s="428"/>
      <c r="AU28" s="428"/>
      <c r="AV28" s="427"/>
      <c r="AW28" s="427"/>
      <c r="AX28" s="427"/>
      <c r="AY28" s="427"/>
      <c r="AZ28" s="427"/>
      <c r="BA28" s="427"/>
      <c r="BB28" s="425"/>
      <c r="BC28" s="425"/>
      <c r="BD28" s="425"/>
      <c r="BE28" s="425"/>
      <c r="BF28" s="425"/>
      <c r="BG28" s="425"/>
      <c r="BH28" s="425"/>
      <c r="BI28" s="425"/>
      <c r="BJ28" s="425"/>
      <c r="BK28" s="32"/>
      <c r="BL28" s="32"/>
      <c r="BM28" s="32"/>
      <c r="BN28" s="32"/>
      <c r="BO28" s="32"/>
      <c r="BP28" s="32"/>
      <c r="BQ28" s="32"/>
      <c r="BR28" s="32"/>
      <c r="BS28" s="32"/>
      <c r="BT28" s="26"/>
      <c r="BU28" s="26"/>
      <c r="BV28" s="26"/>
      <c r="CN28" s="449"/>
      <c r="CO28" s="449"/>
      <c r="CP28" s="449"/>
    </row>
    <row r="29" spans="1:94" s="5" customFormat="1" ht="13.9" customHeight="1">
      <c r="A29" s="26"/>
      <c r="B29" s="429"/>
      <c r="C29" s="429"/>
      <c r="D29" s="425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  <c r="AL29" s="426"/>
      <c r="AM29" s="426"/>
      <c r="AN29" s="426"/>
      <c r="AO29" s="426"/>
      <c r="AP29" s="426"/>
      <c r="AQ29" s="426"/>
      <c r="AR29" s="428"/>
      <c r="AS29" s="428"/>
      <c r="AT29" s="428"/>
      <c r="AU29" s="428"/>
      <c r="AV29" s="427"/>
      <c r="AW29" s="427"/>
      <c r="AX29" s="427"/>
      <c r="AY29" s="427"/>
      <c r="AZ29" s="427"/>
      <c r="BA29" s="427"/>
      <c r="BB29" s="425"/>
      <c r="BC29" s="425"/>
      <c r="BD29" s="425"/>
      <c r="BE29" s="425"/>
      <c r="BF29" s="425"/>
      <c r="BG29" s="425"/>
      <c r="BH29" s="425"/>
      <c r="BI29" s="425"/>
      <c r="BJ29" s="425"/>
      <c r="BK29" s="32"/>
      <c r="BL29" s="32"/>
      <c r="BM29" s="32"/>
      <c r="BN29" s="32"/>
      <c r="BO29" s="32"/>
      <c r="BP29" s="32"/>
      <c r="BQ29" s="32"/>
      <c r="BR29" s="32"/>
      <c r="BS29" s="32"/>
      <c r="BT29" s="26"/>
      <c r="BU29" s="26"/>
      <c r="BV29" s="26"/>
      <c r="CN29" s="449"/>
      <c r="CO29" s="449"/>
      <c r="CP29" s="449"/>
    </row>
    <row r="30" spans="1:94" s="5" customFormat="1" ht="13.9" customHeight="1">
      <c r="A30" s="26"/>
      <c r="B30" s="429">
        <v>8</v>
      </c>
      <c r="C30" s="429"/>
      <c r="D30" s="425" t="s">
        <v>115</v>
      </c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  <c r="T30" s="425"/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  <c r="AL30" s="426"/>
      <c r="AM30" s="426"/>
      <c r="AN30" s="426"/>
      <c r="AO30" s="426"/>
      <c r="AP30" s="426"/>
      <c r="AQ30" s="426"/>
      <c r="AR30" s="428">
        <v>0.65</v>
      </c>
      <c r="AS30" s="428"/>
      <c r="AT30" s="428"/>
      <c r="AU30" s="428"/>
      <c r="AV30" s="427">
        <f t="shared" ref="AV30" si="6">AL30*AR30</f>
        <v>0</v>
      </c>
      <c r="AW30" s="427"/>
      <c r="AX30" s="427"/>
      <c r="AY30" s="427"/>
      <c r="AZ30" s="427"/>
      <c r="BA30" s="427"/>
      <c r="BB30" s="425"/>
      <c r="BC30" s="425"/>
      <c r="BD30" s="425"/>
      <c r="BE30" s="425"/>
      <c r="BF30" s="425"/>
      <c r="BG30" s="425"/>
      <c r="BH30" s="425"/>
      <c r="BI30" s="425"/>
      <c r="BJ30" s="425"/>
      <c r="BK30" s="32"/>
      <c r="BL30" s="32"/>
      <c r="BM30" s="32"/>
      <c r="BN30" s="32"/>
      <c r="BO30" s="32"/>
      <c r="BP30" s="32"/>
      <c r="BQ30" s="32"/>
      <c r="BR30" s="32"/>
      <c r="BS30" s="32"/>
      <c r="BT30" s="26"/>
      <c r="BU30" s="26"/>
      <c r="BV30" s="26"/>
      <c r="CN30" s="449"/>
      <c r="CO30" s="449"/>
      <c r="CP30" s="449"/>
    </row>
    <row r="31" spans="1:94" s="5" customFormat="1" ht="13.9" customHeight="1">
      <c r="A31" s="26"/>
      <c r="B31" s="429"/>
      <c r="C31" s="429"/>
      <c r="D31" s="425"/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  <c r="AL31" s="426"/>
      <c r="AM31" s="426"/>
      <c r="AN31" s="426"/>
      <c r="AO31" s="426"/>
      <c r="AP31" s="426"/>
      <c r="AQ31" s="426"/>
      <c r="AR31" s="428"/>
      <c r="AS31" s="428"/>
      <c r="AT31" s="428"/>
      <c r="AU31" s="428"/>
      <c r="AV31" s="427"/>
      <c r="AW31" s="427"/>
      <c r="AX31" s="427"/>
      <c r="AY31" s="427"/>
      <c r="AZ31" s="427"/>
      <c r="BA31" s="427"/>
      <c r="BB31" s="425"/>
      <c r="BC31" s="425"/>
      <c r="BD31" s="425"/>
      <c r="BE31" s="425"/>
      <c r="BF31" s="425"/>
      <c r="BG31" s="425"/>
      <c r="BH31" s="425"/>
      <c r="BI31" s="425"/>
      <c r="BJ31" s="425"/>
      <c r="BK31" s="32"/>
      <c r="BL31" s="32"/>
      <c r="BM31" s="32"/>
      <c r="BN31" s="32"/>
      <c r="BO31" s="32"/>
      <c r="BP31" s="32"/>
      <c r="BQ31" s="32"/>
      <c r="BR31" s="32"/>
      <c r="BS31" s="32"/>
      <c r="BT31" s="26"/>
      <c r="BU31" s="26"/>
      <c r="BV31" s="26"/>
      <c r="CN31" s="75"/>
      <c r="CO31" s="75"/>
      <c r="CP31" s="75"/>
    </row>
    <row r="32" spans="1:94" s="5" customFormat="1" ht="13.9" customHeight="1">
      <c r="A32" s="26"/>
      <c r="B32" s="429"/>
      <c r="C32" s="429"/>
      <c r="D32" s="425"/>
      <c r="E32" s="425"/>
      <c r="F32" s="425"/>
      <c r="G32" s="425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  <c r="T32" s="425"/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  <c r="AL32" s="426"/>
      <c r="AM32" s="426"/>
      <c r="AN32" s="426"/>
      <c r="AO32" s="426"/>
      <c r="AP32" s="426"/>
      <c r="AQ32" s="426"/>
      <c r="AR32" s="428"/>
      <c r="AS32" s="428"/>
      <c r="AT32" s="428"/>
      <c r="AU32" s="428"/>
      <c r="AV32" s="427"/>
      <c r="AW32" s="427"/>
      <c r="AX32" s="427"/>
      <c r="AY32" s="427"/>
      <c r="AZ32" s="427"/>
      <c r="BA32" s="427"/>
      <c r="BB32" s="425"/>
      <c r="BC32" s="425"/>
      <c r="BD32" s="425"/>
      <c r="BE32" s="425"/>
      <c r="BF32" s="425"/>
      <c r="BG32" s="425"/>
      <c r="BH32" s="425"/>
      <c r="BI32" s="425"/>
      <c r="BJ32" s="425"/>
      <c r="BK32" s="32"/>
      <c r="BL32" s="32"/>
      <c r="BM32" s="32"/>
      <c r="BN32" s="32"/>
      <c r="BO32" s="32"/>
      <c r="BP32" s="32"/>
      <c r="BQ32" s="32"/>
      <c r="BR32" s="32"/>
      <c r="BS32" s="32"/>
      <c r="BT32" s="26"/>
      <c r="BU32" s="26"/>
      <c r="BV32" s="26"/>
      <c r="CN32" s="75"/>
      <c r="CO32" s="75"/>
      <c r="CP32" s="75"/>
    </row>
    <row r="33" spans="1:104" s="5" customFormat="1" ht="13.9" customHeight="1">
      <c r="A33" s="26"/>
      <c r="B33" s="429">
        <v>9</v>
      </c>
      <c r="C33" s="429"/>
      <c r="D33" s="425" t="s">
        <v>115</v>
      </c>
      <c r="E33" s="425"/>
      <c r="F33" s="425"/>
      <c r="G33" s="425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  <c r="T33" s="425"/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  <c r="AL33" s="426"/>
      <c r="AM33" s="426"/>
      <c r="AN33" s="426"/>
      <c r="AO33" s="426"/>
      <c r="AP33" s="426"/>
      <c r="AQ33" s="426"/>
      <c r="AR33" s="428">
        <v>0.65</v>
      </c>
      <c r="AS33" s="428"/>
      <c r="AT33" s="428"/>
      <c r="AU33" s="428"/>
      <c r="AV33" s="427">
        <f t="shared" ref="AV33" si="7">AL33*AR33</f>
        <v>0</v>
      </c>
      <c r="AW33" s="427"/>
      <c r="AX33" s="427"/>
      <c r="AY33" s="427"/>
      <c r="AZ33" s="427"/>
      <c r="BA33" s="427"/>
      <c r="BB33" s="425"/>
      <c r="BC33" s="425"/>
      <c r="BD33" s="425"/>
      <c r="BE33" s="425"/>
      <c r="BF33" s="425"/>
      <c r="BG33" s="425"/>
      <c r="BH33" s="425"/>
      <c r="BI33" s="425"/>
      <c r="BJ33" s="425"/>
      <c r="BK33" s="32"/>
      <c r="BL33" s="32"/>
      <c r="BM33" s="32"/>
      <c r="BN33" s="32"/>
      <c r="BO33" s="32"/>
      <c r="BP33" s="32"/>
      <c r="BQ33" s="32"/>
      <c r="BR33" s="32"/>
      <c r="BS33" s="32"/>
      <c r="BT33" s="26"/>
      <c r="BU33" s="26"/>
      <c r="BV33" s="26"/>
      <c r="CN33" s="449"/>
      <c r="CO33" s="449"/>
      <c r="CP33" s="449"/>
    </row>
    <row r="34" spans="1:104" s="5" customFormat="1" ht="13.9" customHeight="1">
      <c r="A34" s="26"/>
      <c r="B34" s="429"/>
      <c r="C34" s="429"/>
      <c r="D34" s="425"/>
      <c r="E34" s="425"/>
      <c r="F34" s="425"/>
      <c r="G34" s="425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  <c r="T34" s="425"/>
      <c r="U34" s="425"/>
      <c r="V34" s="425"/>
      <c r="W34" s="425"/>
      <c r="X34" s="425"/>
      <c r="Y34" s="425"/>
      <c r="Z34" s="425"/>
      <c r="AA34" s="425"/>
      <c r="AB34" s="425"/>
      <c r="AC34" s="425"/>
      <c r="AD34" s="425"/>
      <c r="AE34" s="425"/>
      <c r="AF34" s="425"/>
      <c r="AG34" s="425"/>
      <c r="AH34" s="425"/>
      <c r="AI34" s="425"/>
      <c r="AJ34" s="425"/>
      <c r="AK34" s="425"/>
      <c r="AL34" s="426"/>
      <c r="AM34" s="426"/>
      <c r="AN34" s="426"/>
      <c r="AO34" s="426"/>
      <c r="AP34" s="426"/>
      <c r="AQ34" s="426"/>
      <c r="AR34" s="428"/>
      <c r="AS34" s="428"/>
      <c r="AT34" s="428"/>
      <c r="AU34" s="428"/>
      <c r="AV34" s="427"/>
      <c r="AW34" s="427"/>
      <c r="AX34" s="427"/>
      <c r="AY34" s="427"/>
      <c r="AZ34" s="427"/>
      <c r="BA34" s="427"/>
      <c r="BB34" s="425"/>
      <c r="BC34" s="425"/>
      <c r="BD34" s="425"/>
      <c r="BE34" s="425"/>
      <c r="BF34" s="425"/>
      <c r="BG34" s="425"/>
      <c r="BH34" s="425"/>
      <c r="BI34" s="425"/>
      <c r="BJ34" s="425"/>
      <c r="BK34" s="32"/>
      <c r="BL34" s="32"/>
      <c r="BM34" s="32"/>
      <c r="BN34" s="32"/>
      <c r="BO34" s="32"/>
      <c r="BP34" s="32"/>
      <c r="BQ34" s="32"/>
      <c r="BR34" s="32"/>
      <c r="BS34" s="32"/>
      <c r="BT34" s="26"/>
      <c r="BU34" s="26"/>
      <c r="BV34" s="26"/>
      <c r="CN34" s="449"/>
      <c r="CO34" s="449"/>
      <c r="CP34" s="449"/>
    </row>
    <row r="35" spans="1:104" s="5" customFormat="1" ht="13.9" customHeight="1">
      <c r="A35" s="26"/>
      <c r="B35" s="429"/>
      <c r="C35" s="429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  <c r="T35" s="425"/>
      <c r="U35" s="425"/>
      <c r="V35" s="425"/>
      <c r="W35" s="425"/>
      <c r="X35" s="425"/>
      <c r="Y35" s="425"/>
      <c r="Z35" s="425"/>
      <c r="AA35" s="425"/>
      <c r="AB35" s="425"/>
      <c r="AC35" s="425"/>
      <c r="AD35" s="425"/>
      <c r="AE35" s="425"/>
      <c r="AF35" s="425"/>
      <c r="AG35" s="425"/>
      <c r="AH35" s="425"/>
      <c r="AI35" s="425"/>
      <c r="AJ35" s="425"/>
      <c r="AK35" s="425"/>
      <c r="AL35" s="426"/>
      <c r="AM35" s="426"/>
      <c r="AN35" s="426"/>
      <c r="AO35" s="426"/>
      <c r="AP35" s="426"/>
      <c r="AQ35" s="426"/>
      <c r="AR35" s="428"/>
      <c r="AS35" s="428"/>
      <c r="AT35" s="428"/>
      <c r="AU35" s="428"/>
      <c r="AV35" s="427"/>
      <c r="AW35" s="427"/>
      <c r="AX35" s="427"/>
      <c r="AY35" s="427"/>
      <c r="AZ35" s="427"/>
      <c r="BA35" s="427"/>
      <c r="BB35" s="425"/>
      <c r="BC35" s="425"/>
      <c r="BD35" s="425"/>
      <c r="BE35" s="425"/>
      <c r="BF35" s="425"/>
      <c r="BG35" s="425"/>
      <c r="BH35" s="425"/>
      <c r="BI35" s="425"/>
      <c r="BJ35" s="425"/>
      <c r="BK35" s="32"/>
      <c r="BL35" s="32"/>
      <c r="BM35" s="32"/>
      <c r="BN35" s="32"/>
      <c r="BO35" s="32"/>
      <c r="BP35" s="32"/>
      <c r="BQ35" s="32"/>
      <c r="BR35" s="32"/>
      <c r="BS35" s="32"/>
      <c r="BT35" s="26"/>
      <c r="BU35" s="26"/>
      <c r="BV35" s="26"/>
      <c r="CN35" s="449"/>
      <c r="CO35" s="449"/>
      <c r="CP35" s="449"/>
    </row>
    <row r="36" spans="1:104" s="5" customFormat="1" ht="13.9" customHeight="1">
      <c r="A36" s="26"/>
      <c r="B36" s="429">
        <v>10</v>
      </c>
      <c r="C36" s="429"/>
      <c r="D36" s="425" t="s">
        <v>115</v>
      </c>
      <c r="E36" s="425"/>
      <c r="F36" s="425"/>
      <c r="G36" s="425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425"/>
      <c r="Y36" s="425"/>
      <c r="Z36" s="425"/>
      <c r="AA36" s="425"/>
      <c r="AB36" s="425"/>
      <c r="AC36" s="425"/>
      <c r="AD36" s="425"/>
      <c r="AE36" s="425"/>
      <c r="AF36" s="425"/>
      <c r="AG36" s="425"/>
      <c r="AH36" s="425"/>
      <c r="AI36" s="425"/>
      <c r="AJ36" s="425"/>
      <c r="AK36" s="425"/>
      <c r="AL36" s="426"/>
      <c r="AM36" s="426"/>
      <c r="AN36" s="426"/>
      <c r="AO36" s="426"/>
      <c r="AP36" s="426"/>
      <c r="AQ36" s="426"/>
      <c r="AR36" s="428">
        <v>0.65</v>
      </c>
      <c r="AS36" s="428"/>
      <c r="AT36" s="428"/>
      <c r="AU36" s="428"/>
      <c r="AV36" s="427">
        <f t="shared" ref="AV36" si="8">AL36*AR36</f>
        <v>0</v>
      </c>
      <c r="AW36" s="427"/>
      <c r="AX36" s="427"/>
      <c r="AY36" s="427"/>
      <c r="AZ36" s="427"/>
      <c r="BA36" s="427"/>
      <c r="BB36" s="425"/>
      <c r="BC36" s="425"/>
      <c r="BD36" s="425"/>
      <c r="BE36" s="425"/>
      <c r="BF36" s="425"/>
      <c r="BG36" s="425"/>
      <c r="BH36" s="425"/>
      <c r="BI36" s="425"/>
      <c r="BJ36" s="425"/>
      <c r="BK36" s="32"/>
      <c r="BL36" s="32"/>
      <c r="BM36" s="32"/>
      <c r="BN36" s="32"/>
      <c r="BO36" s="32"/>
      <c r="BP36" s="32"/>
      <c r="BQ36" s="32"/>
      <c r="BR36" s="32"/>
      <c r="BS36" s="32"/>
      <c r="BT36" s="26"/>
      <c r="BU36" s="26"/>
      <c r="BV36" s="26"/>
      <c r="CN36" s="75"/>
      <c r="CO36" s="75"/>
      <c r="CP36" s="75"/>
    </row>
    <row r="37" spans="1:104" s="5" customFormat="1" ht="13.9" customHeight="1">
      <c r="A37" s="26"/>
      <c r="B37" s="429"/>
      <c r="C37" s="429"/>
      <c r="D37" s="425"/>
      <c r="E37" s="425"/>
      <c r="F37" s="425"/>
      <c r="G37" s="425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  <c r="T37" s="425"/>
      <c r="U37" s="425"/>
      <c r="V37" s="425"/>
      <c r="W37" s="425"/>
      <c r="X37" s="425"/>
      <c r="Y37" s="425"/>
      <c r="Z37" s="425"/>
      <c r="AA37" s="425"/>
      <c r="AB37" s="425"/>
      <c r="AC37" s="425"/>
      <c r="AD37" s="425"/>
      <c r="AE37" s="425"/>
      <c r="AF37" s="425"/>
      <c r="AG37" s="425"/>
      <c r="AH37" s="425"/>
      <c r="AI37" s="425"/>
      <c r="AJ37" s="425"/>
      <c r="AK37" s="425"/>
      <c r="AL37" s="426"/>
      <c r="AM37" s="426"/>
      <c r="AN37" s="426"/>
      <c r="AO37" s="426"/>
      <c r="AP37" s="426"/>
      <c r="AQ37" s="426"/>
      <c r="AR37" s="428"/>
      <c r="AS37" s="428"/>
      <c r="AT37" s="428"/>
      <c r="AU37" s="428"/>
      <c r="AV37" s="427"/>
      <c r="AW37" s="427"/>
      <c r="AX37" s="427"/>
      <c r="AY37" s="427"/>
      <c r="AZ37" s="427"/>
      <c r="BA37" s="427"/>
      <c r="BB37" s="425"/>
      <c r="BC37" s="425"/>
      <c r="BD37" s="425"/>
      <c r="BE37" s="425"/>
      <c r="BF37" s="425"/>
      <c r="BG37" s="425"/>
      <c r="BH37" s="425"/>
      <c r="BI37" s="425"/>
      <c r="BJ37" s="425"/>
      <c r="BK37" s="32"/>
      <c r="BL37" s="32"/>
      <c r="BM37" s="32"/>
      <c r="BN37" s="32"/>
      <c r="BO37" s="32"/>
      <c r="BP37" s="32"/>
      <c r="BQ37" s="32"/>
      <c r="BR37" s="32"/>
      <c r="BS37" s="32"/>
      <c r="BT37" s="26"/>
      <c r="BU37" s="26"/>
      <c r="BV37" s="26"/>
      <c r="CN37" s="75"/>
      <c r="CO37" s="75"/>
      <c r="CP37" s="75"/>
    </row>
    <row r="38" spans="1:104" s="5" customFormat="1" ht="13.9" customHeight="1">
      <c r="A38" s="26"/>
      <c r="B38" s="429"/>
      <c r="C38" s="429"/>
      <c r="D38" s="425"/>
      <c r="E38" s="425"/>
      <c r="F38" s="425"/>
      <c r="G38" s="425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  <c r="T38" s="425"/>
      <c r="U38" s="425"/>
      <c r="V38" s="425"/>
      <c r="W38" s="425"/>
      <c r="X38" s="425"/>
      <c r="Y38" s="425"/>
      <c r="Z38" s="425"/>
      <c r="AA38" s="425"/>
      <c r="AB38" s="425"/>
      <c r="AC38" s="425"/>
      <c r="AD38" s="425"/>
      <c r="AE38" s="425"/>
      <c r="AF38" s="425"/>
      <c r="AG38" s="425"/>
      <c r="AH38" s="425"/>
      <c r="AI38" s="425"/>
      <c r="AJ38" s="425"/>
      <c r="AK38" s="425"/>
      <c r="AL38" s="426"/>
      <c r="AM38" s="426"/>
      <c r="AN38" s="426"/>
      <c r="AO38" s="426"/>
      <c r="AP38" s="426"/>
      <c r="AQ38" s="426"/>
      <c r="AR38" s="428"/>
      <c r="AS38" s="428"/>
      <c r="AT38" s="428"/>
      <c r="AU38" s="428"/>
      <c r="AV38" s="427"/>
      <c r="AW38" s="427"/>
      <c r="AX38" s="427"/>
      <c r="AY38" s="427"/>
      <c r="AZ38" s="427"/>
      <c r="BA38" s="427"/>
      <c r="BB38" s="425"/>
      <c r="BC38" s="425"/>
      <c r="BD38" s="425"/>
      <c r="BE38" s="425"/>
      <c r="BF38" s="425"/>
      <c r="BG38" s="425"/>
      <c r="BH38" s="425"/>
      <c r="BI38" s="425"/>
      <c r="BJ38" s="425"/>
      <c r="BK38" s="32"/>
      <c r="BL38" s="32"/>
      <c r="BM38" s="32"/>
      <c r="BN38" s="32"/>
      <c r="BO38" s="32"/>
      <c r="BP38" s="32"/>
      <c r="BQ38" s="32"/>
      <c r="BR38" s="32"/>
      <c r="BS38" s="32"/>
      <c r="BT38" s="26"/>
      <c r="BU38" s="26"/>
      <c r="BV38" s="26"/>
      <c r="CN38" s="449"/>
      <c r="CO38" s="449"/>
      <c r="CP38" s="449"/>
    </row>
    <row r="39" spans="1:104" s="5" customFormat="1" ht="13.9" customHeight="1">
      <c r="A39" s="26"/>
      <c r="B39" s="429">
        <v>11</v>
      </c>
      <c r="C39" s="429"/>
      <c r="D39" s="425" t="s">
        <v>115</v>
      </c>
      <c r="E39" s="425"/>
      <c r="F39" s="425"/>
      <c r="G39" s="425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  <c r="T39" s="425"/>
      <c r="U39" s="425"/>
      <c r="V39" s="425"/>
      <c r="W39" s="425"/>
      <c r="X39" s="425"/>
      <c r="Y39" s="425"/>
      <c r="Z39" s="425"/>
      <c r="AA39" s="425"/>
      <c r="AB39" s="425"/>
      <c r="AC39" s="425"/>
      <c r="AD39" s="425"/>
      <c r="AE39" s="425"/>
      <c r="AF39" s="425"/>
      <c r="AG39" s="425"/>
      <c r="AH39" s="425"/>
      <c r="AI39" s="425"/>
      <c r="AJ39" s="425"/>
      <c r="AK39" s="425"/>
      <c r="AL39" s="426"/>
      <c r="AM39" s="426"/>
      <c r="AN39" s="426"/>
      <c r="AO39" s="426"/>
      <c r="AP39" s="426"/>
      <c r="AQ39" s="426"/>
      <c r="AR39" s="428">
        <v>0.65</v>
      </c>
      <c r="AS39" s="428"/>
      <c r="AT39" s="428"/>
      <c r="AU39" s="428"/>
      <c r="AV39" s="427">
        <f t="shared" ref="AV39" si="9">AL39*AR39</f>
        <v>0</v>
      </c>
      <c r="AW39" s="427"/>
      <c r="AX39" s="427"/>
      <c r="AY39" s="427"/>
      <c r="AZ39" s="427"/>
      <c r="BA39" s="427"/>
      <c r="BB39" s="425"/>
      <c r="BC39" s="425"/>
      <c r="BD39" s="425"/>
      <c r="BE39" s="425"/>
      <c r="BF39" s="425"/>
      <c r="BG39" s="425"/>
      <c r="BH39" s="425"/>
      <c r="BI39" s="425"/>
      <c r="BJ39" s="425"/>
      <c r="BK39" s="32"/>
      <c r="BL39" s="32"/>
      <c r="BM39" s="32"/>
      <c r="BN39" s="32"/>
      <c r="BO39" s="32"/>
      <c r="BP39" s="32"/>
      <c r="BQ39" s="32"/>
      <c r="BR39" s="32"/>
      <c r="BS39" s="32"/>
      <c r="BT39" s="26"/>
      <c r="BU39" s="26"/>
      <c r="BV39" s="26"/>
      <c r="CN39" s="449"/>
      <c r="CO39" s="449"/>
      <c r="CP39" s="449"/>
    </row>
    <row r="40" spans="1:104" s="5" customFormat="1" ht="13.9" customHeight="1">
      <c r="A40" s="26"/>
      <c r="B40" s="429"/>
      <c r="C40" s="429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  <c r="T40" s="425"/>
      <c r="U40" s="425"/>
      <c r="V40" s="425"/>
      <c r="W40" s="425"/>
      <c r="X40" s="425"/>
      <c r="Y40" s="425"/>
      <c r="Z40" s="425"/>
      <c r="AA40" s="425"/>
      <c r="AB40" s="425"/>
      <c r="AC40" s="425"/>
      <c r="AD40" s="425"/>
      <c r="AE40" s="425"/>
      <c r="AF40" s="425"/>
      <c r="AG40" s="425"/>
      <c r="AH40" s="425"/>
      <c r="AI40" s="425"/>
      <c r="AJ40" s="425"/>
      <c r="AK40" s="425"/>
      <c r="AL40" s="426"/>
      <c r="AM40" s="426"/>
      <c r="AN40" s="426"/>
      <c r="AO40" s="426"/>
      <c r="AP40" s="426"/>
      <c r="AQ40" s="426"/>
      <c r="AR40" s="428"/>
      <c r="AS40" s="428"/>
      <c r="AT40" s="428"/>
      <c r="AU40" s="428"/>
      <c r="AV40" s="427"/>
      <c r="AW40" s="427"/>
      <c r="AX40" s="427"/>
      <c r="AY40" s="427"/>
      <c r="AZ40" s="427"/>
      <c r="BA40" s="427"/>
      <c r="BB40" s="425"/>
      <c r="BC40" s="425"/>
      <c r="BD40" s="425"/>
      <c r="BE40" s="425"/>
      <c r="BF40" s="425"/>
      <c r="BG40" s="425"/>
      <c r="BH40" s="425"/>
      <c r="BI40" s="425"/>
      <c r="BJ40" s="425"/>
      <c r="BK40" s="32"/>
      <c r="BL40" s="32"/>
      <c r="BM40" s="32"/>
      <c r="BN40" s="32"/>
      <c r="BO40" s="32"/>
      <c r="BP40" s="32"/>
      <c r="BQ40" s="32"/>
      <c r="BR40" s="32"/>
      <c r="BS40" s="32"/>
      <c r="BT40" s="26"/>
      <c r="BU40" s="26"/>
      <c r="BV40" s="26"/>
      <c r="CN40" s="449"/>
      <c r="CO40" s="449"/>
      <c r="CP40" s="449"/>
    </row>
    <row r="41" spans="1:104" s="5" customFormat="1" ht="13.9" customHeight="1">
      <c r="A41" s="26"/>
      <c r="B41" s="429"/>
      <c r="C41" s="429"/>
      <c r="D41" s="425"/>
      <c r="E41" s="425"/>
      <c r="F41" s="425"/>
      <c r="G41" s="425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  <c r="T41" s="425"/>
      <c r="U41" s="425"/>
      <c r="V41" s="425"/>
      <c r="W41" s="425"/>
      <c r="X41" s="425"/>
      <c r="Y41" s="425"/>
      <c r="Z41" s="425"/>
      <c r="AA41" s="425"/>
      <c r="AB41" s="425"/>
      <c r="AC41" s="425"/>
      <c r="AD41" s="425"/>
      <c r="AE41" s="425"/>
      <c r="AF41" s="425"/>
      <c r="AG41" s="425"/>
      <c r="AH41" s="425"/>
      <c r="AI41" s="425"/>
      <c r="AJ41" s="425"/>
      <c r="AK41" s="425"/>
      <c r="AL41" s="426"/>
      <c r="AM41" s="426"/>
      <c r="AN41" s="426"/>
      <c r="AO41" s="426"/>
      <c r="AP41" s="426"/>
      <c r="AQ41" s="426"/>
      <c r="AR41" s="428"/>
      <c r="AS41" s="428"/>
      <c r="AT41" s="428"/>
      <c r="AU41" s="428"/>
      <c r="AV41" s="427"/>
      <c r="AW41" s="427"/>
      <c r="AX41" s="427"/>
      <c r="AY41" s="427"/>
      <c r="AZ41" s="427"/>
      <c r="BA41" s="427"/>
      <c r="BB41" s="425"/>
      <c r="BC41" s="425"/>
      <c r="BD41" s="425"/>
      <c r="BE41" s="425"/>
      <c r="BF41" s="425"/>
      <c r="BG41" s="425"/>
      <c r="BH41" s="425"/>
      <c r="BI41" s="425"/>
      <c r="BJ41" s="425"/>
      <c r="BK41" s="32"/>
      <c r="BL41" s="32"/>
      <c r="BM41" s="32"/>
      <c r="BN41" s="32"/>
      <c r="BO41" s="32"/>
      <c r="BP41" s="32"/>
      <c r="BQ41" s="32"/>
      <c r="BR41" s="32"/>
      <c r="BS41" s="32"/>
      <c r="BT41" s="26"/>
      <c r="BU41" s="26"/>
      <c r="BV41" s="26"/>
      <c r="CN41" s="75"/>
      <c r="CO41" s="75"/>
      <c r="CP41" s="75"/>
    </row>
    <row r="42" spans="1:104" s="5" customFormat="1" ht="13.9" customHeight="1">
      <c r="A42" s="26"/>
      <c r="B42" s="429">
        <v>12</v>
      </c>
      <c r="C42" s="429"/>
      <c r="D42" s="425" t="s">
        <v>115</v>
      </c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  <c r="U42" s="425"/>
      <c r="V42" s="425"/>
      <c r="W42" s="425"/>
      <c r="X42" s="425"/>
      <c r="Y42" s="425"/>
      <c r="Z42" s="425"/>
      <c r="AA42" s="425"/>
      <c r="AB42" s="425"/>
      <c r="AC42" s="425"/>
      <c r="AD42" s="425"/>
      <c r="AE42" s="425"/>
      <c r="AF42" s="425"/>
      <c r="AG42" s="425"/>
      <c r="AH42" s="425"/>
      <c r="AI42" s="425"/>
      <c r="AJ42" s="425"/>
      <c r="AK42" s="425"/>
      <c r="AL42" s="426"/>
      <c r="AM42" s="426"/>
      <c r="AN42" s="426"/>
      <c r="AO42" s="426"/>
      <c r="AP42" s="426"/>
      <c r="AQ42" s="426"/>
      <c r="AR42" s="428">
        <v>0.65</v>
      </c>
      <c r="AS42" s="428"/>
      <c r="AT42" s="428"/>
      <c r="AU42" s="428"/>
      <c r="AV42" s="427">
        <f t="shared" ref="AV42" si="10">AL42*AR42</f>
        <v>0</v>
      </c>
      <c r="AW42" s="427"/>
      <c r="AX42" s="427"/>
      <c r="AY42" s="427"/>
      <c r="AZ42" s="427"/>
      <c r="BA42" s="427"/>
      <c r="BB42" s="425"/>
      <c r="BC42" s="425"/>
      <c r="BD42" s="425"/>
      <c r="BE42" s="425"/>
      <c r="BF42" s="425"/>
      <c r="BG42" s="425"/>
      <c r="BH42" s="425"/>
      <c r="BI42" s="425"/>
      <c r="BJ42" s="425"/>
      <c r="BK42" s="32"/>
      <c r="BL42" s="32"/>
      <c r="BM42" s="32"/>
      <c r="BN42" s="32"/>
      <c r="BO42" s="32"/>
      <c r="BP42" s="32"/>
      <c r="BQ42" s="32"/>
      <c r="BR42" s="32"/>
      <c r="BS42" s="32"/>
      <c r="BT42" s="26"/>
      <c r="BU42" s="26"/>
      <c r="BV42" s="26"/>
      <c r="CN42" s="75"/>
      <c r="CO42" s="75"/>
      <c r="CP42" s="75"/>
    </row>
    <row r="43" spans="1:104" s="5" customFormat="1" ht="13.9" customHeight="1">
      <c r="A43" s="26"/>
      <c r="B43" s="429"/>
      <c r="C43" s="429"/>
      <c r="D43" s="425"/>
      <c r="E43" s="425"/>
      <c r="F43" s="425"/>
      <c r="G43" s="425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  <c r="T43" s="425"/>
      <c r="U43" s="425"/>
      <c r="V43" s="425"/>
      <c r="W43" s="425"/>
      <c r="X43" s="425"/>
      <c r="Y43" s="425"/>
      <c r="Z43" s="425"/>
      <c r="AA43" s="425"/>
      <c r="AB43" s="425"/>
      <c r="AC43" s="425"/>
      <c r="AD43" s="425"/>
      <c r="AE43" s="425"/>
      <c r="AF43" s="425"/>
      <c r="AG43" s="425"/>
      <c r="AH43" s="425"/>
      <c r="AI43" s="425"/>
      <c r="AJ43" s="425"/>
      <c r="AK43" s="425"/>
      <c r="AL43" s="426"/>
      <c r="AM43" s="426"/>
      <c r="AN43" s="426"/>
      <c r="AO43" s="426"/>
      <c r="AP43" s="426"/>
      <c r="AQ43" s="426"/>
      <c r="AR43" s="428"/>
      <c r="AS43" s="428"/>
      <c r="AT43" s="428"/>
      <c r="AU43" s="428"/>
      <c r="AV43" s="427"/>
      <c r="AW43" s="427"/>
      <c r="AX43" s="427"/>
      <c r="AY43" s="427"/>
      <c r="AZ43" s="427"/>
      <c r="BA43" s="427"/>
      <c r="BB43" s="425"/>
      <c r="BC43" s="425"/>
      <c r="BD43" s="425"/>
      <c r="BE43" s="425"/>
      <c r="BF43" s="425"/>
      <c r="BG43" s="425"/>
      <c r="BH43" s="425"/>
      <c r="BI43" s="425"/>
      <c r="BJ43" s="425"/>
      <c r="BK43" s="32"/>
      <c r="BL43" s="32"/>
      <c r="BM43" s="32"/>
      <c r="BN43" s="32"/>
      <c r="BO43" s="32"/>
      <c r="BP43" s="32"/>
      <c r="BQ43" s="32"/>
      <c r="BR43" s="32"/>
      <c r="BS43" s="32"/>
      <c r="BT43" s="26"/>
      <c r="BU43" s="26"/>
      <c r="BV43" s="26"/>
      <c r="CJ43" s="3"/>
      <c r="CK43" s="3"/>
      <c r="CL43" s="3"/>
      <c r="CM43" s="3"/>
      <c r="CN43" s="449"/>
      <c r="CO43" s="449"/>
      <c r="CP43" s="449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4" s="3" customFormat="1" ht="13.9" customHeight="1">
      <c r="A44" s="26"/>
      <c r="B44" s="429"/>
      <c r="C44" s="429"/>
      <c r="D44" s="425"/>
      <c r="E44" s="425"/>
      <c r="F44" s="425"/>
      <c r="G44" s="425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A44" s="425"/>
      <c r="AB44" s="425"/>
      <c r="AC44" s="425"/>
      <c r="AD44" s="425"/>
      <c r="AE44" s="425"/>
      <c r="AF44" s="425"/>
      <c r="AG44" s="425"/>
      <c r="AH44" s="425"/>
      <c r="AI44" s="425"/>
      <c r="AJ44" s="425"/>
      <c r="AK44" s="425"/>
      <c r="AL44" s="426"/>
      <c r="AM44" s="426"/>
      <c r="AN44" s="426"/>
      <c r="AO44" s="426"/>
      <c r="AP44" s="426"/>
      <c r="AQ44" s="426"/>
      <c r="AR44" s="428"/>
      <c r="AS44" s="428"/>
      <c r="AT44" s="428"/>
      <c r="AU44" s="428"/>
      <c r="AV44" s="427"/>
      <c r="AW44" s="427"/>
      <c r="AX44" s="427"/>
      <c r="AY44" s="427"/>
      <c r="AZ44" s="427"/>
      <c r="BA44" s="427"/>
      <c r="BB44" s="425"/>
      <c r="BC44" s="425"/>
      <c r="BD44" s="425"/>
      <c r="BE44" s="425"/>
      <c r="BF44" s="425"/>
      <c r="BG44" s="425"/>
      <c r="BH44" s="425"/>
      <c r="BI44" s="425"/>
      <c r="BJ44" s="425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CJ44" s="5"/>
      <c r="CK44" s="5"/>
      <c r="CL44" s="5"/>
      <c r="CM44" s="5"/>
      <c r="CN44" s="449"/>
      <c r="CO44" s="449"/>
      <c r="CP44" s="449"/>
      <c r="CQ44" s="5"/>
      <c r="CR44" s="5"/>
      <c r="CS44" s="5"/>
      <c r="CT44" s="5"/>
      <c r="CU44" s="5"/>
      <c r="CV44" s="5"/>
      <c r="CW44" s="5"/>
      <c r="CX44" s="5"/>
      <c r="CY44" s="5"/>
      <c r="CZ44" s="5"/>
    </row>
    <row r="45" spans="1:104" s="5" customFormat="1" ht="13.9" customHeight="1">
      <c r="A45" s="26"/>
      <c r="B45" s="429">
        <v>13</v>
      </c>
      <c r="C45" s="429"/>
      <c r="D45" s="425" t="s">
        <v>115</v>
      </c>
      <c r="E45" s="425"/>
      <c r="F45" s="425"/>
      <c r="G45" s="42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  <c r="T45" s="425"/>
      <c r="U45" s="425"/>
      <c r="V45" s="425"/>
      <c r="W45" s="425"/>
      <c r="X45" s="425"/>
      <c r="Y45" s="425"/>
      <c r="Z45" s="425"/>
      <c r="AA45" s="425"/>
      <c r="AB45" s="425"/>
      <c r="AC45" s="425"/>
      <c r="AD45" s="425"/>
      <c r="AE45" s="425"/>
      <c r="AF45" s="425"/>
      <c r="AG45" s="425"/>
      <c r="AH45" s="425"/>
      <c r="AI45" s="425"/>
      <c r="AJ45" s="425"/>
      <c r="AK45" s="425"/>
      <c r="AL45" s="426"/>
      <c r="AM45" s="426"/>
      <c r="AN45" s="426"/>
      <c r="AO45" s="426"/>
      <c r="AP45" s="426"/>
      <c r="AQ45" s="426"/>
      <c r="AR45" s="428">
        <v>0.65</v>
      </c>
      <c r="AS45" s="428"/>
      <c r="AT45" s="428"/>
      <c r="AU45" s="428"/>
      <c r="AV45" s="427">
        <f t="shared" ref="AV45" si="11">AL45*AR45</f>
        <v>0</v>
      </c>
      <c r="AW45" s="427"/>
      <c r="AX45" s="427"/>
      <c r="AY45" s="427"/>
      <c r="AZ45" s="427"/>
      <c r="BA45" s="427"/>
      <c r="BB45" s="425"/>
      <c r="BC45" s="425"/>
      <c r="BD45" s="425"/>
      <c r="BE45" s="425"/>
      <c r="BF45" s="425"/>
      <c r="BG45" s="425"/>
      <c r="BH45" s="425"/>
      <c r="BI45" s="425"/>
      <c r="BJ45" s="425"/>
      <c r="BK45" s="32"/>
      <c r="BL45" s="32"/>
      <c r="BM45" s="32"/>
      <c r="BN45" s="32"/>
      <c r="BO45" s="32"/>
      <c r="BP45" s="32"/>
      <c r="BQ45" s="32"/>
      <c r="BR45" s="32"/>
      <c r="BS45" s="32"/>
      <c r="BT45" s="26"/>
      <c r="BU45" s="26"/>
      <c r="BV45" s="26"/>
      <c r="CN45" s="449"/>
      <c r="CO45" s="449"/>
      <c r="CP45" s="449"/>
    </row>
    <row r="46" spans="1:104" s="5" customFormat="1" ht="13.9" customHeight="1">
      <c r="A46" s="26"/>
      <c r="B46" s="429"/>
      <c r="C46" s="429"/>
      <c r="D46" s="425"/>
      <c r="E46" s="425"/>
      <c r="F46" s="425"/>
      <c r="G46" s="425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  <c r="T46" s="425"/>
      <c r="U46" s="425"/>
      <c r="V46" s="425"/>
      <c r="W46" s="425"/>
      <c r="X46" s="425"/>
      <c r="Y46" s="425"/>
      <c r="Z46" s="425"/>
      <c r="AA46" s="425"/>
      <c r="AB46" s="425"/>
      <c r="AC46" s="425"/>
      <c r="AD46" s="425"/>
      <c r="AE46" s="425"/>
      <c r="AF46" s="425"/>
      <c r="AG46" s="425"/>
      <c r="AH46" s="425"/>
      <c r="AI46" s="425"/>
      <c r="AJ46" s="425"/>
      <c r="AK46" s="425"/>
      <c r="AL46" s="426"/>
      <c r="AM46" s="426"/>
      <c r="AN46" s="426"/>
      <c r="AO46" s="426"/>
      <c r="AP46" s="426"/>
      <c r="AQ46" s="426"/>
      <c r="AR46" s="428"/>
      <c r="AS46" s="428"/>
      <c r="AT46" s="428"/>
      <c r="AU46" s="428"/>
      <c r="AV46" s="427"/>
      <c r="AW46" s="427"/>
      <c r="AX46" s="427"/>
      <c r="AY46" s="427"/>
      <c r="AZ46" s="427"/>
      <c r="BA46" s="427"/>
      <c r="BB46" s="425"/>
      <c r="BC46" s="425"/>
      <c r="BD46" s="425"/>
      <c r="BE46" s="425"/>
      <c r="BF46" s="425"/>
      <c r="BG46" s="425"/>
      <c r="BH46" s="425"/>
      <c r="BI46" s="425"/>
      <c r="BJ46" s="425"/>
      <c r="BK46" s="32"/>
      <c r="BL46" s="32"/>
      <c r="BM46" s="32"/>
      <c r="BN46" s="32"/>
      <c r="BO46" s="32"/>
      <c r="BP46" s="32"/>
      <c r="BQ46" s="32"/>
      <c r="BR46" s="32"/>
      <c r="BS46" s="32"/>
      <c r="BT46" s="26"/>
      <c r="BU46" s="26"/>
      <c r="BV46" s="26"/>
      <c r="CN46" s="75"/>
      <c r="CO46" s="75"/>
      <c r="CP46" s="75"/>
    </row>
    <row r="47" spans="1:104" s="5" customFormat="1" ht="13.9" customHeight="1">
      <c r="A47" s="26"/>
      <c r="B47" s="429"/>
      <c r="C47" s="429"/>
      <c r="D47" s="425"/>
      <c r="E47" s="425"/>
      <c r="F47" s="425"/>
      <c r="G47" s="425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  <c r="T47" s="425"/>
      <c r="U47" s="425"/>
      <c r="V47" s="425"/>
      <c r="W47" s="425"/>
      <c r="X47" s="425"/>
      <c r="Y47" s="425"/>
      <c r="Z47" s="425"/>
      <c r="AA47" s="425"/>
      <c r="AB47" s="425"/>
      <c r="AC47" s="425"/>
      <c r="AD47" s="425"/>
      <c r="AE47" s="425"/>
      <c r="AF47" s="425"/>
      <c r="AG47" s="425"/>
      <c r="AH47" s="425"/>
      <c r="AI47" s="425"/>
      <c r="AJ47" s="425"/>
      <c r="AK47" s="425"/>
      <c r="AL47" s="426"/>
      <c r="AM47" s="426"/>
      <c r="AN47" s="426"/>
      <c r="AO47" s="426"/>
      <c r="AP47" s="426"/>
      <c r="AQ47" s="426"/>
      <c r="AR47" s="428"/>
      <c r="AS47" s="428"/>
      <c r="AT47" s="428"/>
      <c r="AU47" s="428"/>
      <c r="AV47" s="427"/>
      <c r="AW47" s="427"/>
      <c r="AX47" s="427"/>
      <c r="AY47" s="427"/>
      <c r="AZ47" s="427"/>
      <c r="BA47" s="427"/>
      <c r="BB47" s="425"/>
      <c r="BC47" s="425"/>
      <c r="BD47" s="425"/>
      <c r="BE47" s="425"/>
      <c r="BF47" s="425"/>
      <c r="BG47" s="425"/>
      <c r="BH47" s="425"/>
      <c r="BI47" s="425"/>
      <c r="BJ47" s="425"/>
      <c r="BK47" s="32"/>
      <c r="BL47" s="32"/>
      <c r="BM47" s="32"/>
      <c r="BN47" s="32"/>
      <c r="BO47" s="32"/>
      <c r="BP47" s="32"/>
      <c r="BQ47" s="32"/>
      <c r="BR47" s="32"/>
      <c r="BS47" s="32"/>
      <c r="BT47" s="26"/>
      <c r="BU47" s="26"/>
      <c r="BV47" s="26"/>
      <c r="CN47" s="75"/>
      <c r="CO47" s="75"/>
      <c r="CP47" s="75"/>
    </row>
    <row r="48" spans="1:104" s="5" customFormat="1" ht="13.9" customHeight="1">
      <c r="A48" s="26"/>
      <c r="B48" s="429">
        <v>14</v>
      </c>
      <c r="C48" s="429"/>
      <c r="D48" s="425" t="s">
        <v>115</v>
      </c>
      <c r="E48" s="425"/>
      <c r="F48" s="425"/>
      <c r="G48" s="425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  <c r="T48" s="425"/>
      <c r="U48" s="425"/>
      <c r="V48" s="425"/>
      <c r="W48" s="425"/>
      <c r="X48" s="425"/>
      <c r="Y48" s="425"/>
      <c r="Z48" s="425"/>
      <c r="AA48" s="425"/>
      <c r="AB48" s="425"/>
      <c r="AC48" s="425"/>
      <c r="AD48" s="425"/>
      <c r="AE48" s="425"/>
      <c r="AF48" s="425"/>
      <c r="AG48" s="425"/>
      <c r="AH48" s="425"/>
      <c r="AI48" s="425"/>
      <c r="AJ48" s="425"/>
      <c r="AK48" s="425"/>
      <c r="AL48" s="426"/>
      <c r="AM48" s="426"/>
      <c r="AN48" s="426"/>
      <c r="AO48" s="426"/>
      <c r="AP48" s="426"/>
      <c r="AQ48" s="426"/>
      <c r="AR48" s="428">
        <v>0.65</v>
      </c>
      <c r="AS48" s="428"/>
      <c r="AT48" s="428"/>
      <c r="AU48" s="428"/>
      <c r="AV48" s="427">
        <f t="shared" ref="AV48" si="12">AL48*AR48</f>
        <v>0</v>
      </c>
      <c r="AW48" s="427"/>
      <c r="AX48" s="427"/>
      <c r="AY48" s="427"/>
      <c r="AZ48" s="427"/>
      <c r="BA48" s="427"/>
      <c r="BB48" s="425"/>
      <c r="BC48" s="425"/>
      <c r="BD48" s="425"/>
      <c r="BE48" s="425"/>
      <c r="BF48" s="425"/>
      <c r="BG48" s="425"/>
      <c r="BH48" s="425"/>
      <c r="BI48" s="425"/>
      <c r="BJ48" s="425"/>
      <c r="BK48" s="32"/>
      <c r="BL48" s="32"/>
      <c r="BM48" s="32"/>
      <c r="BN48" s="32"/>
      <c r="BO48" s="32"/>
      <c r="BP48" s="32"/>
      <c r="BQ48" s="32"/>
      <c r="BR48" s="32"/>
      <c r="BS48" s="32"/>
      <c r="BT48" s="26"/>
      <c r="BU48" s="26"/>
      <c r="BV48" s="26"/>
      <c r="CN48" s="449"/>
      <c r="CO48" s="449"/>
      <c r="CP48" s="449"/>
    </row>
    <row r="49" spans="1:104" s="5" customFormat="1" ht="13.9" customHeight="1">
      <c r="A49" s="26"/>
      <c r="B49" s="429"/>
      <c r="C49" s="429"/>
      <c r="D49" s="425"/>
      <c r="E49" s="425"/>
      <c r="F49" s="425"/>
      <c r="G49" s="425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  <c r="T49" s="425"/>
      <c r="U49" s="425"/>
      <c r="V49" s="425"/>
      <c r="W49" s="425"/>
      <c r="X49" s="425"/>
      <c r="Y49" s="425"/>
      <c r="Z49" s="425"/>
      <c r="AA49" s="425"/>
      <c r="AB49" s="425"/>
      <c r="AC49" s="425"/>
      <c r="AD49" s="425"/>
      <c r="AE49" s="425"/>
      <c r="AF49" s="425"/>
      <c r="AG49" s="425"/>
      <c r="AH49" s="425"/>
      <c r="AI49" s="425"/>
      <c r="AJ49" s="425"/>
      <c r="AK49" s="425"/>
      <c r="AL49" s="426"/>
      <c r="AM49" s="426"/>
      <c r="AN49" s="426"/>
      <c r="AO49" s="426"/>
      <c r="AP49" s="426"/>
      <c r="AQ49" s="426"/>
      <c r="AR49" s="428"/>
      <c r="AS49" s="428"/>
      <c r="AT49" s="428"/>
      <c r="AU49" s="428"/>
      <c r="AV49" s="427"/>
      <c r="AW49" s="427"/>
      <c r="AX49" s="427"/>
      <c r="AY49" s="427"/>
      <c r="AZ49" s="427"/>
      <c r="BA49" s="427"/>
      <c r="BB49" s="425"/>
      <c r="BC49" s="425"/>
      <c r="BD49" s="425"/>
      <c r="BE49" s="425"/>
      <c r="BF49" s="425"/>
      <c r="BG49" s="425"/>
      <c r="BH49" s="425"/>
      <c r="BI49" s="425"/>
      <c r="BJ49" s="425"/>
      <c r="BK49" s="32"/>
      <c r="BL49" s="32"/>
      <c r="BM49" s="32"/>
      <c r="BN49" s="32"/>
      <c r="BO49" s="32"/>
      <c r="BP49" s="32"/>
      <c r="BQ49" s="32"/>
      <c r="BR49" s="32"/>
      <c r="BS49" s="32"/>
      <c r="BT49" s="26"/>
      <c r="BU49" s="26"/>
      <c r="BV49" s="26"/>
      <c r="CN49" s="449"/>
      <c r="CO49" s="449"/>
      <c r="CP49" s="449"/>
    </row>
    <row r="50" spans="1:104" s="5" customFormat="1" ht="13.9" customHeight="1">
      <c r="A50" s="26"/>
      <c r="B50" s="429"/>
      <c r="C50" s="429"/>
      <c r="D50" s="425"/>
      <c r="E50" s="425"/>
      <c r="F50" s="425"/>
      <c r="G50" s="425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  <c r="T50" s="425"/>
      <c r="U50" s="425"/>
      <c r="V50" s="425"/>
      <c r="W50" s="425"/>
      <c r="X50" s="425"/>
      <c r="Y50" s="425"/>
      <c r="Z50" s="425"/>
      <c r="AA50" s="425"/>
      <c r="AB50" s="425"/>
      <c r="AC50" s="425"/>
      <c r="AD50" s="425"/>
      <c r="AE50" s="425"/>
      <c r="AF50" s="425"/>
      <c r="AG50" s="425"/>
      <c r="AH50" s="425"/>
      <c r="AI50" s="425"/>
      <c r="AJ50" s="425"/>
      <c r="AK50" s="425"/>
      <c r="AL50" s="426"/>
      <c r="AM50" s="426"/>
      <c r="AN50" s="426"/>
      <c r="AO50" s="426"/>
      <c r="AP50" s="426"/>
      <c r="AQ50" s="426"/>
      <c r="AR50" s="428"/>
      <c r="AS50" s="428"/>
      <c r="AT50" s="428"/>
      <c r="AU50" s="428"/>
      <c r="AV50" s="427"/>
      <c r="AW50" s="427"/>
      <c r="AX50" s="427"/>
      <c r="AY50" s="427"/>
      <c r="AZ50" s="427"/>
      <c r="BA50" s="427"/>
      <c r="BB50" s="425"/>
      <c r="BC50" s="425"/>
      <c r="BD50" s="425"/>
      <c r="BE50" s="425"/>
      <c r="BF50" s="425"/>
      <c r="BG50" s="425"/>
      <c r="BH50" s="425"/>
      <c r="BI50" s="425"/>
      <c r="BJ50" s="425"/>
      <c r="BK50" s="32"/>
      <c r="BL50" s="32"/>
      <c r="BM50" s="32"/>
      <c r="BN50" s="32"/>
      <c r="BO50" s="32"/>
      <c r="BP50" s="32"/>
      <c r="BQ50" s="32"/>
      <c r="BR50" s="32"/>
      <c r="BS50" s="32"/>
      <c r="BT50" s="26"/>
      <c r="BU50" s="26"/>
      <c r="BV50" s="26"/>
      <c r="CN50" s="449"/>
      <c r="CO50" s="449"/>
      <c r="CP50" s="449"/>
    </row>
    <row r="51" spans="1:104" s="5" customFormat="1" ht="13.9" customHeight="1">
      <c r="A51" s="26"/>
      <c r="B51" s="429">
        <v>15</v>
      </c>
      <c r="C51" s="429"/>
      <c r="D51" s="425" t="s">
        <v>115</v>
      </c>
      <c r="E51" s="425"/>
      <c r="F51" s="425"/>
      <c r="G51" s="425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  <c r="T51" s="425"/>
      <c r="U51" s="425"/>
      <c r="V51" s="425"/>
      <c r="W51" s="425"/>
      <c r="X51" s="425"/>
      <c r="Y51" s="425"/>
      <c r="Z51" s="425"/>
      <c r="AA51" s="425"/>
      <c r="AB51" s="425"/>
      <c r="AC51" s="425"/>
      <c r="AD51" s="425"/>
      <c r="AE51" s="425"/>
      <c r="AF51" s="425"/>
      <c r="AG51" s="425"/>
      <c r="AH51" s="425"/>
      <c r="AI51" s="425"/>
      <c r="AJ51" s="425"/>
      <c r="AK51" s="425"/>
      <c r="AL51" s="426"/>
      <c r="AM51" s="426"/>
      <c r="AN51" s="426"/>
      <c r="AO51" s="426"/>
      <c r="AP51" s="426"/>
      <c r="AQ51" s="426"/>
      <c r="AR51" s="428">
        <v>0.65</v>
      </c>
      <c r="AS51" s="428"/>
      <c r="AT51" s="428"/>
      <c r="AU51" s="428"/>
      <c r="AV51" s="427">
        <f t="shared" ref="AV51" si="13">AL51*AR51</f>
        <v>0</v>
      </c>
      <c r="AW51" s="427"/>
      <c r="AX51" s="427"/>
      <c r="AY51" s="427"/>
      <c r="AZ51" s="427"/>
      <c r="BA51" s="427"/>
      <c r="BB51" s="425"/>
      <c r="BC51" s="425"/>
      <c r="BD51" s="425"/>
      <c r="BE51" s="425"/>
      <c r="BF51" s="425"/>
      <c r="BG51" s="425"/>
      <c r="BH51" s="425"/>
      <c r="BI51" s="425"/>
      <c r="BJ51" s="425"/>
      <c r="BK51" s="32"/>
      <c r="BL51" s="32"/>
      <c r="BM51" s="32"/>
      <c r="BN51" s="32"/>
      <c r="BO51" s="32"/>
      <c r="BP51" s="32"/>
      <c r="BQ51" s="32"/>
      <c r="BR51" s="32"/>
      <c r="BS51" s="32"/>
      <c r="BT51" s="26"/>
      <c r="BU51" s="26"/>
      <c r="BV51" s="26"/>
      <c r="CN51" s="75"/>
      <c r="CO51" s="75"/>
      <c r="CP51" s="75"/>
    </row>
    <row r="52" spans="1:104" s="5" customFormat="1" ht="13.9" customHeight="1">
      <c r="A52" s="26"/>
      <c r="B52" s="429"/>
      <c r="C52" s="429"/>
      <c r="D52" s="425"/>
      <c r="E52" s="425"/>
      <c r="F52" s="425"/>
      <c r="G52" s="425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  <c r="T52" s="425"/>
      <c r="U52" s="425"/>
      <c r="V52" s="425"/>
      <c r="W52" s="425"/>
      <c r="X52" s="425"/>
      <c r="Y52" s="425"/>
      <c r="Z52" s="425"/>
      <c r="AA52" s="425"/>
      <c r="AB52" s="425"/>
      <c r="AC52" s="425"/>
      <c r="AD52" s="425"/>
      <c r="AE52" s="425"/>
      <c r="AF52" s="425"/>
      <c r="AG52" s="425"/>
      <c r="AH52" s="425"/>
      <c r="AI52" s="425"/>
      <c r="AJ52" s="425"/>
      <c r="AK52" s="425"/>
      <c r="AL52" s="426"/>
      <c r="AM52" s="426"/>
      <c r="AN52" s="426"/>
      <c r="AO52" s="426"/>
      <c r="AP52" s="426"/>
      <c r="AQ52" s="426"/>
      <c r="AR52" s="428"/>
      <c r="AS52" s="428"/>
      <c r="AT52" s="428"/>
      <c r="AU52" s="428"/>
      <c r="AV52" s="427"/>
      <c r="AW52" s="427"/>
      <c r="AX52" s="427"/>
      <c r="AY52" s="427"/>
      <c r="AZ52" s="427"/>
      <c r="BA52" s="427"/>
      <c r="BB52" s="425"/>
      <c r="BC52" s="425"/>
      <c r="BD52" s="425"/>
      <c r="BE52" s="425"/>
      <c r="BF52" s="425"/>
      <c r="BG52" s="425"/>
      <c r="BH52" s="425"/>
      <c r="BI52" s="425"/>
      <c r="BJ52" s="425"/>
      <c r="BK52" s="32"/>
      <c r="BL52" s="32"/>
      <c r="BM52" s="32"/>
      <c r="BN52" s="32"/>
      <c r="BO52" s="32"/>
      <c r="BP52" s="32"/>
      <c r="BQ52" s="32"/>
      <c r="BR52" s="32"/>
      <c r="BS52" s="32"/>
      <c r="BT52" s="26"/>
      <c r="BU52" s="26"/>
      <c r="BV52" s="26"/>
      <c r="CN52" s="75"/>
      <c r="CO52" s="75"/>
      <c r="CP52" s="75"/>
    </row>
    <row r="53" spans="1:104" s="5" customFormat="1" ht="13.9" customHeight="1">
      <c r="A53" s="26"/>
      <c r="B53" s="429"/>
      <c r="C53" s="429"/>
      <c r="D53" s="425"/>
      <c r="E53" s="425"/>
      <c r="F53" s="425"/>
      <c r="G53" s="425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  <c r="T53" s="425"/>
      <c r="U53" s="425"/>
      <c r="V53" s="425"/>
      <c r="W53" s="425"/>
      <c r="X53" s="425"/>
      <c r="Y53" s="425"/>
      <c r="Z53" s="425"/>
      <c r="AA53" s="425"/>
      <c r="AB53" s="425"/>
      <c r="AC53" s="425"/>
      <c r="AD53" s="425"/>
      <c r="AE53" s="425"/>
      <c r="AF53" s="425"/>
      <c r="AG53" s="425"/>
      <c r="AH53" s="425"/>
      <c r="AI53" s="425"/>
      <c r="AJ53" s="425"/>
      <c r="AK53" s="425"/>
      <c r="AL53" s="426"/>
      <c r="AM53" s="426"/>
      <c r="AN53" s="426"/>
      <c r="AO53" s="426"/>
      <c r="AP53" s="426"/>
      <c r="AQ53" s="426"/>
      <c r="AR53" s="428"/>
      <c r="AS53" s="428"/>
      <c r="AT53" s="428"/>
      <c r="AU53" s="428"/>
      <c r="AV53" s="427"/>
      <c r="AW53" s="427"/>
      <c r="AX53" s="427"/>
      <c r="AY53" s="427"/>
      <c r="AZ53" s="427"/>
      <c r="BA53" s="427"/>
      <c r="BB53" s="425"/>
      <c r="BC53" s="425"/>
      <c r="BD53" s="425"/>
      <c r="BE53" s="425"/>
      <c r="BF53" s="425"/>
      <c r="BG53" s="425"/>
      <c r="BH53" s="425"/>
      <c r="BI53" s="425"/>
      <c r="BJ53" s="425"/>
      <c r="BK53" s="32"/>
      <c r="BL53" s="32"/>
      <c r="BM53" s="32"/>
      <c r="BN53" s="32"/>
      <c r="BO53" s="32"/>
      <c r="BP53" s="32"/>
      <c r="BQ53" s="32"/>
      <c r="BR53" s="32"/>
      <c r="BS53" s="32"/>
      <c r="BT53" s="26"/>
      <c r="BU53" s="26"/>
      <c r="BV53" s="26"/>
      <c r="CJ53" s="3"/>
      <c r="CK53" s="3"/>
      <c r="CL53" s="3"/>
      <c r="CM53" s="3"/>
      <c r="CN53" s="449"/>
      <c r="CO53" s="449"/>
      <c r="CP53" s="449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s="3" customFormat="1" ht="13.9" customHeight="1">
      <c r="A54" s="26"/>
      <c r="B54" s="429">
        <v>16</v>
      </c>
      <c r="C54" s="429"/>
      <c r="D54" s="425" t="s">
        <v>115</v>
      </c>
      <c r="E54" s="425"/>
      <c r="F54" s="425"/>
      <c r="G54" s="425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  <c r="Y54" s="425"/>
      <c r="Z54" s="425"/>
      <c r="AA54" s="425"/>
      <c r="AB54" s="425"/>
      <c r="AC54" s="425"/>
      <c r="AD54" s="425"/>
      <c r="AE54" s="425"/>
      <c r="AF54" s="425"/>
      <c r="AG54" s="425"/>
      <c r="AH54" s="425"/>
      <c r="AI54" s="425"/>
      <c r="AJ54" s="425"/>
      <c r="AK54" s="425"/>
      <c r="AL54" s="426"/>
      <c r="AM54" s="426"/>
      <c r="AN54" s="426"/>
      <c r="AO54" s="426"/>
      <c r="AP54" s="426"/>
      <c r="AQ54" s="426"/>
      <c r="AR54" s="428">
        <v>0.65</v>
      </c>
      <c r="AS54" s="428"/>
      <c r="AT54" s="428"/>
      <c r="AU54" s="428"/>
      <c r="AV54" s="427">
        <f t="shared" ref="AV54" si="14">AL54*AR54</f>
        <v>0</v>
      </c>
      <c r="AW54" s="427"/>
      <c r="AX54" s="427"/>
      <c r="AY54" s="427"/>
      <c r="AZ54" s="427"/>
      <c r="BA54" s="427"/>
      <c r="BB54" s="425"/>
      <c r="BC54" s="425"/>
      <c r="BD54" s="425"/>
      <c r="BE54" s="425"/>
      <c r="BF54" s="425"/>
      <c r="BG54" s="425"/>
      <c r="BH54" s="425"/>
      <c r="BI54" s="425"/>
      <c r="BJ54" s="425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CJ54" s="5"/>
      <c r="CK54" s="5"/>
      <c r="CL54" s="5"/>
      <c r="CM54" s="5"/>
      <c r="CN54" s="449"/>
      <c r="CO54" s="449"/>
      <c r="CP54" s="449"/>
      <c r="CQ54" s="5"/>
      <c r="CR54" s="5"/>
      <c r="CS54" s="5"/>
      <c r="CT54" s="5"/>
      <c r="CU54" s="5"/>
      <c r="CV54" s="5"/>
      <c r="CW54" s="5"/>
      <c r="CX54" s="5"/>
      <c r="CY54" s="5"/>
      <c r="CZ54" s="5"/>
    </row>
    <row r="55" spans="1:104" s="5" customFormat="1" ht="13.9" customHeight="1">
      <c r="A55" s="26"/>
      <c r="B55" s="429"/>
      <c r="C55" s="429"/>
      <c r="D55" s="425"/>
      <c r="E55" s="425"/>
      <c r="F55" s="425"/>
      <c r="G55" s="42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  <c r="T55" s="425"/>
      <c r="U55" s="425"/>
      <c r="V55" s="425"/>
      <c r="W55" s="425"/>
      <c r="X55" s="425"/>
      <c r="Y55" s="425"/>
      <c r="Z55" s="425"/>
      <c r="AA55" s="425"/>
      <c r="AB55" s="425"/>
      <c r="AC55" s="425"/>
      <c r="AD55" s="425"/>
      <c r="AE55" s="425"/>
      <c r="AF55" s="425"/>
      <c r="AG55" s="425"/>
      <c r="AH55" s="425"/>
      <c r="AI55" s="425"/>
      <c r="AJ55" s="425"/>
      <c r="AK55" s="425"/>
      <c r="AL55" s="426"/>
      <c r="AM55" s="426"/>
      <c r="AN55" s="426"/>
      <c r="AO55" s="426"/>
      <c r="AP55" s="426"/>
      <c r="AQ55" s="426"/>
      <c r="AR55" s="428"/>
      <c r="AS55" s="428"/>
      <c r="AT55" s="428"/>
      <c r="AU55" s="428"/>
      <c r="AV55" s="427"/>
      <c r="AW55" s="427"/>
      <c r="AX55" s="427"/>
      <c r="AY55" s="427"/>
      <c r="AZ55" s="427"/>
      <c r="BA55" s="427"/>
      <c r="BB55" s="425"/>
      <c r="BC55" s="425"/>
      <c r="BD55" s="425"/>
      <c r="BE55" s="425"/>
      <c r="BF55" s="425"/>
      <c r="BG55" s="425"/>
      <c r="BH55" s="425"/>
      <c r="BI55" s="425"/>
      <c r="BJ55" s="425"/>
      <c r="BK55" s="32"/>
      <c r="BL55" s="32"/>
      <c r="BM55" s="32"/>
      <c r="BN55" s="32"/>
      <c r="BO55" s="32"/>
      <c r="BP55" s="32"/>
      <c r="BQ55" s="32"/>
      <c r="BR55" s="32"/>
      <c r="BS55" s="32"/>
      <c r="BT55" s="26"/>
      <c r="BU55" s="26"/>
      <c r="BV55" s="26"/>
      <c r="CN55" s="449"/>
      <c r="CO55" s="449"/>
      <c r="CP55" s="449"/>
    </row>
    <row r="56" spans="1:104" s="5" customFormat="1" ht="13.9" customHeight="1">
      <c r="A56" s="26"/>
      <c r="B56" s="429"/>
      <c r="C56" s="429"/>
      <c r="D56" s="425"/>
      <c r="E56" s="425"/>
      <c r="F56" s="425"/>
      <c r="G56" s="425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  <c r="T56" s="425"/>
      <c r="U56" s="425"/>
      <c r="V56" s="425"/>
      <c r="W56" s="425"/>
      <c r="X56" s="425"/>
      <c r="Y56" s="425"/>
      <c r="Z56" s="425"/>
      <c r="AA56" s="425"/>
      <c r="AB56" s="425"/>
      <c r="AC56" s="425"/>
      <c r="AD56" s="425"/>
      <c r="AE56" s="425"/>
      <c r="AF56" s="425"/>
      <c r="AG56" s="425"/>
      <c r="AH56" s="425"/>
      <c r="AI56" s="425"/>
      <c r="AJ56" s="425"/>
      <c r="AK56" s="425"/>
      <c r="AL56" s="426"/>
      <c r="AM56" s="426"/>
      <c r="AN56" s="426"/>
      <c r="AO56" s="426"/>
      <c r="AP56" s="426"/>
      <c r="AQ56" s="426"/>
      <c r="AR56" s="428"/>
      <c r="AS56" s="428"/>
      <c r="AT56" s="428"/>
      <c r="AU56" s="428"/>
      <c r="AV56" s="427"/>
      <c r="AW56" s="427"/>
      <c r="AX56" s="427"/>
      <c r="AY56" s="427"/>
      <c r="AZ56" s="427"/>
      <c r="BA56" s="427"/>
      <c r="BB56" s="425"/>
      <c r="BC56" s="425"/>
      <c r="BD56" s="425"/>
      <c r="BE56" s="425"/>
      <c r="BF56" s="425"/>
      <c r="BG56" s="425"/>
      <c r="BH56" s="425"/>
      <c r="BI56" s="425"/>
      <c r="BJ56" s="425"/>
      <c r="BK56" s="32"/>
      <c r="BL56" s="32"/>
      <c r="BM56" s="32"/>
      <c r="BN56" s="32"/>
      <c r="BO56" s="32"/>
      <c r="BP56" s="32"/>
      <c r="BQ56" s="32"/>
      <c r="BR56" s="32"/>
      <c r="BS56" s="32"/>
      <c r="BT56" s="26"/>
      <c r="BU56" s="26"/>
      <c r="BV56" s="26"/>
      <c r="CN56" s="75"/>
      <c r="CO56" s="75"/>
      <c r="CP56" s="75"/>
    </row>
    <row r="57" spans="1:104" s="5" customFormat="1" ht="13.9" customHeight="1">
      <c r="A57" s="26"/>
      <c r="B57" s="26"/>
      <c r="C57" s="26"/>
      <c r="D57" s="443" t="s">
        <v>198</v>
      </c>
      <c r="E57" s="444"/>
      <c r="F57" s="444"/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4"/>
      <c r="AC57" s="444"/>
      <c r="AD57" s="444"/>
      <c r="AE57" s="444"/>
      <c r="AF57" s="444"/>
      <c r="AG57" s="444"/>
      <c r="AH57" s="444"/>
      <c r="AI57" s="444"/>
      <c r="AJ57" s="444"/>
      <c r="AK57" s="444"/>
      <c r="AL57" s="450">
        <f>+SUM(AL9:AQ56)</f>
        <v>0</v>
      </c>
      <c r="AM57" s="440"/>
      <c r="AN57" s="440"/>
      <c r="AO57" s="440"/>
      <c r="AP57" s="440"/>
      <c r="AQ57" s="440"/>
      <c r="AR57" s="134"/>
      <c r="AS57" s="134"/>
      <c r="AT57" s="134"/>
      <c r="AU57" s="135"/>
      <c r="AV57" s="451">
        <f>SUM(AV9:BA56)</f>
        <v>0</v>
      </c>
      <c r="AW57" s="452"/>
      <c r="AX57" s="452"/>
      <c r="AY57" s="452"/>
      <c r="AZ57" s="452"/>
      <c r="BA57" s="453"/>
      <c r="BB57" s="83"/>
      <c r="BC57" s="83"/>
      <c r="BD57" s="52"/>
      <c r="BE57" s="52"/>
      <c r="BF57" s="79"/>
      <c r="BG57" s="79"/>
      <c r="BH57" s="79"/>
      <c r="BI57" s="79"/>
      <c r="BJ57" s="79"/>
      <c r="BK57" s="32"/>
      <c r="BL57" s="32"/>
      <c r="BM57" s="32"/>
      <c r="BN57" s="32"/>
      <c r="BO57" s="32"/>
      <c r="BP57" s="32"/>
      <c r="BQ57" s="32"/>
      <c r="BR57" s="32"/>
      <c r="BS57" s="32"/>
      <c r="BT57" s="26"/>
      <c r="BU57" s="26"/>
      <c r="BV57" s="26"/>
    </row>
    <row r="58" spans="1:104" s="5" customFormat="1" ht="13.9" customHeight="1">
      <c r="A58" s="26"/>
      <c r="B58" s="26"/>
      <c r="C58" s="26"/>
      <c r="D58" s="445"/>
      <c r="E58" s="446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446"/>
      <c r="Q58" s="446"/>
      <c r="R58" s="446"/>
      <c r="S58" s="446"/>
      <c r="T58" s="446"/>
      <c r="U58" s="446"/>
      <c r="V58" s="446"/>
      <c r="W58" s="446"/>
      <c r="X58" s="446"/>
      <c r="Y58" s="446"/>
      <c r="Z58" s="446"/>
      <c r="AA58" s="446"/>
      <c r="AB58" s="446"/>
      <c r="AC58" s="446"/>
      <c r="AD58" s="446"/>
      <c r="AE58" s="446"/>
      <c r="AF58" s="446"/>
      <c r="AG58" s="446"/>
      <c r="AH58" s="446"/>
      <c r="AI58" s="446"/>
      <c r="AJ58" s="446"/>
      <c r="AK58" s="446"/>
      <c r="AL58" s="440"/>
      <c r="AM58" s="440"/>
      <c r="AN58" s="440"/>
      <c r="AO58" s="440"/>
      <c r="AP58" s="440"/>
      <c r="AQ58" s="440"/>
      <c r="AR58" s="136"/>
      <c r="AS58" s="136"/>
      <c r="AT58" s="136"/>
      <c r="AU58" s="137"/>
      <c r="AV58" s="454"/>
      <c r="AW58" s="455"/>
      <c r="AX58" s="455"/>
      <c r="AY58" s="455"/>
      <c r="AZ58" s="455"/>
      <c r="BA58" s="456"/>
      <c r="BB58" s="52"/>
      <c r="BC58" s="52"/>
      <c r="BD58" s="52"/>
      <c r="BE58" s="52"/>
      <c r="BF58" s="40"/>
      <c r="BG58" s="40"/>
      <c r="BH58" s="40"/>
      <c r="BI58" s="40"/>
      <c r="BJ58" s="52"/>
      <c r="BK58" s="32"/>
      <c r="BL58" s="32"/>
      <c r="BM58" s="32"/>
      <c r="BN58" s="32"/>
      <c r="BO58" s="32"/>
      <c r="BP58" s="32"/>
      <c r="BQ58" s="32"/>
      <c r="BR58" s="32"/>
      <c r="BS58" s="32"/>
      <c r="BT58" s="26"/>
      <c r="BU58" s="26"/>
      <c r="BV58" s="26"/>
    </row>
    <row r="59" spans="1:104" s="5" customFormat="1" ht="13.9" customHeight="1">
      <c r="A59" s="26"/>
      <c r="B59" s="26"/>
      <c r="C59" s="26"/>
      <c r="D59" s="447"/>
      <c r="E59" s="448"/>
      <c r="F59" s="448"/>
      <c r="G59" s="448"/>
      <c r="H59" s="448"/>
      <c r="I59" s="448"/>
      <c r="J59" s="448"/>
      <c r="K59" s="448"/>
      <c r="L59" s="448"/>
      <c r="M59" s="448"/>
      <c r="N59" s="448"/>
      <c r="O59" s="448"/>
      <c r="P59" s="448"/>
      <c r="Q59" s="448"/>
      <c r="R59" s="448"/>
      <c r="S59" s="448"/>
      <c r="T59" s="448"/>
      <c r="U59" s="448"/>
      <c r="V59" s="448"/>
      <c r="W59" s="448"/>
      <c r="X59" s="448"/>
      <c r="Y59" s="448"/>
      <c r="Z59" s="448"/>
      <c r="AA59" s="448"/>
      <c r="AB59" s="448"/>
      <c r="AC59" s="448"/>
      <c r="AD59" s="448"/>
      <c r="AE59" s="448"/>
      <c r="AF59" s="448"/>
      <c r="AG59" s="448"/>
      <c r="AH59" s="448"/>
      <c r="AI59" s="448"/>
      <c r="AJ59" s="448"/>
      <c r="AK59" s="448"/>
      <c r="AL59" s="440"/>
      <c r="AM59" s="440"/>
      <c r="AN59" s="440"/>
      <c r="AO59" s="440"/>
      <c r="AP59" s="440"/>
      <c r="AQ59" s="440"/>
      <c r="AR59" s="138"/>
      <c r="AS59" s="138"/>
      <c r="AT59" s="138"/>
      <c r="AU59" s="139"/>
      <c r="AV59" s="457"/>
      <c r="AW59" s="458"/>
      <c r="AX59" s="458"/>
      <c r="AY59" s="458"/>
      <c r="AZ59" s="458"/>
      <c r="BA59" s="459"/>
      <c r="BB59" s="77"/>
      <c r="BC59" s="77"/>
      <c r="BD59" s="77"/>
      <c r="BE59" s="77"/>
      <c r="BF59" s="78"/>
      <c r="BG59" s="78"/>
      <c r="BH59" s="78"/>
      <c r="BI59" s="78"/>
      <c r="BJ59" s="78"/>
      <c r="BK59" s="32"/>
      <c r="BL59" s="32"/>
      <c r="BM59" s="32"/>
      <c r="BN59" s="32"/>
      <c r="BO59" s="32"/>
      <c r="BP59" s="32"/>
      <c r="BQ59" s="32"/>
      <c r="BR59" s="32"/>
      <c r="BS59" s="32"/>
      <c r="BT59" s="26"/>
      <c r="BU59" s="26"/>
      <c r="BV59" s="26"/>
    </row>
    <row r="60" spans="1:104" s="5" customFormat="1" ht="13.9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423" t="s">
        <v>594</v>
      </c>
      <c r="AS60" s="423"/>
      <c r="AT60" s="423"/>
      <c r="AU60" s="423"/>
      <c r="AV60" s="423"/>
      <c r="AW60" s="423"/>
      <c r="AX60" s="423"/>
      <c r="AY60" s="423"/>
      <c r="AZ60" s="423"/>
      <c r="BA60" s="423"/>
      <c r="BB60" s="77"/>
      <c r="BC60" s="77"/>
      <c r="BD60" s="77"/>
      <c r="BE60" s="77"/>
      <c r="BF60" s="78"/>
      <c r="BG60" s="78"/>
      <c r="BH60" s="78"/>
      <c r="BI60" s="78"/>
      <c r="BJ60" s="78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s="3" customFormat="1" ht="13.9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423"/>
      <c r="AS61" s="423"/>
      <c r="AT61" s="423"/>
      <c r="AU61" s="423"/>
      <c r="AV61" s="423"/>
      <c r="AW61" s="423"/>
      <c r="AX61" s="423"/>
      <c r="AY61" s="423"/>
      <c r="AZ61" s="423"/>
      <c r="BA61" s="423"/>
      <c r="BB61" s="77"/>
      <c r="BC61" s="77"/>
      <c r="BD61" s="77"/>
      <c r="BE61" s="77"/>
      <c r="BF61" s="78"/>
      <c r="BG61" s="78"/>
      <c r="BH61" s="78"/>
      <c r="BI61" s="78"/>
      <c r="BJ61" s="78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</row>
    <row r="62" spans="1:104" s="3" customFormat="1" ht="13.9" customHeight="1">
      <c r="A62" s="26"/>
      <c r="B62" s="26"/>
      <c r="C62" s="26"/>
      <c r="D62" s="81"/>
      <c r="E62" s="81"/>
      <c r="F62" s="81"/>
      <c r="G62" s="81"/>
      <c r="H62" s="81"/>
      <c r="I62" s="81"/>
      <c r="J62" s="81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26"/>
      <c r="AM62" s="26"/>
      <c r="AN62" s="26"/>
      <c r="AO62" s="26"/>
      <c r="AP62" s="26"/>
      <c r="AQ62" s="26"/>
      <c r="AR62" s="423"/>
      <c r="AS62" s="423"/>
      <c r="AT62" s="423"/>
      <c r="AU62" s="423"/>
      <c r="AV62" s="423"/>
      <c r="AW62" s="423"/>
      <c r="AX62" s="423"/>
      <c r="AY62" s="423"/>
      <c r="AZ62" s="423"/>
      <c r="BA62" s="423"/>
      <c r="BB62" s="81"/>
      <c r="BC62" s="81"/>
      <c r="BD62" s="81"/>
      <c r="BE62" s="81"/>
      <c r="BF62" s="81"/>
      <c r="BG62" s="81"/>
      <c r="BH62" s="81"/>
      <c r="BI62" s="81"/>
      <c r="BJ62" s="81"/>
      <c r="BK62" s="80"/>
      <c r="BL62" s="80"/>
      <c r="BM62" s="80"/>
      <c r="BN62" s="80"/>
      <c r="BO62" s="80"/>
      <c r="BP62" s="80"/>
      <c r="BQ62" s="80"/>
      <c r="BR62" s="80"/>
      <c r="BS62" s="80"/>
      <c r="BT62" s="26"/>
      <c r="BU62" s="26"/>
      <c r="BV62" s="26"/>
    </row>
    <row r="63" spans="1:104" s="3" customFormat="1" ht="13.9" customHeight="1">
      <c r="A63" s="26"/>
      <c r="B63" s="26"/>
      <c r="C63" s="26"/>
      <c r="D63" s="81"/>
      <c r="E63" s="81"/>
      <c r="F63" s="81"/>
      <c r="G63" s="81"/>
      <c r="H63" s="81"/>
      <c r="I63" s="81"/>
      <c r="J63" s="81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0"/>
      <c r="BL63" s="80"/>
      <c r="BM63" s="80"/>
      <c r="BN63" s="80"/>
      <c r="BO63" s="80"/>
      <c r="BP63" s="80"/>
      <c r="BQ63" s="80"/>
      <c r="BR63" s="80"/>
      <c r="BS63" s="80"/>
      <c r="BT63" s="26"/>
      <c r="BU63" s="26"/>
      <c r="BV63" s="26"/>
    </row>
    <row r="64" spans="1:104" s="3" customFormat="1" ht="13.9" customHeight="1">
      <c r="A64" s="26"/>
      <c r="B64" s="424" t="s">
        <v>722</v>
      </c>
      <c r="C64" s="424"/>
      <c r="D64" s="424"/>
      <c r="E64" s="424"/>
      <c r="F64" s="424"/>
      <c r="G64" s="424"/>
      <c r="H64" s="424"/>
      <c r="I64" s="424"/>
      <c r="J64" s="424"/>
      <c r="K64" s="424"/>
      <c r="L64" s="424"/>
      <c r="M64" s="424"/>
      <c r="N64" s="424"/>
      <c r="O64" s="424"/>
      <c r="P64" s="424"/>
      <c r="Q64" s="424"/>
      <c r="R64" s="424"/>
      <c r="S64" s="424"/>
      <c r="T64" s="424"/>
      <c r="U64" s="424"/>
      <c r="V64" s="424"/>
      <c r="W64" s="424"/>
      <c r="X64" s="424"/>
      <c r="Y64" s="424"/>
      <c r="Z64" s="424"/>
      <c r="AA64" s="424"/>
      <c r="AB64" s="424"/>
      <c r="AC64" s="424"/>
      <c r="AD64" s="424"/>
      <c r="AE64" s="424"/>
      <c r="AF64" s="424"/>
      <c r="AG64" s="424"/>
      <c r="AH64" s="424"/>
      <c r="AI64" s="424"/>
      <c r="AJ64" s="424"/>
      <c r="AK64" s="424"/>
      <c r="AL64" s="424"/>
      <c r="AM64" s="424"/>
      <c r="AN64" s="424"/>
      <c r="AO64" s="424"/>
      <c r="AP64" s="424"/>
      <c r="AQ64" s="424"/>
      <c r="AR64" s="424"/>
      <c r="AS64" s="424"/>
      <c r="AT64" s="424"/>
      <c r="AU64" s="424"/>
      <c r="AV64" s="424"/>
      <c r="AW64" s="424"/>
      <c r="AX64" s="424"/>
      <c r="AY64" s="424"/>
      <c r="AZ64" s="424"/>
      <c r="BA64" s="424"/>
      <c r="BB64" s="424"/>
      <c r="BC64" s="424"/>
      <c r="BD64" s="424"/>
      <c r="BE64" s="424"/>
      <c r="BF64" s="424"/>
      <c r="BG64" s="424"/>
      <c r="BH64" s="424"/>
      <c r="BI64" s="424"/>
      <c r="BJ64" s="424"/>
      <c r="BK64" s="424"/>
      <c r="BL64" s="424"/>
      <c r="BM64" s="424"/>
      <c r="BN64" s="424"/>
      <c r="BO64" s="80"/>
      <c r="BP64" s="80"/>
      <c r="BQ64" s="80"/>
      <c r="BR64" s="80"/>
      <c r="BS64" s="80"/>
      <c r="BT64" s="26"/>
      <c r="BU64" s="26"/>
      <c r="BV64" s="26"/>
    </row>
    <row r="65" spans="1:74" s="3" customFormat="1" ht="13.9" customHeight="1">
      <c r="A65" s="26"/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424"/>
      <c r="AC65" s="424"/>
      <c r="AD65" s="424"/>
      <c r="AE65" s="424"/>
      <c r="AF65" s="424"/>
      <c r="AG65" s="424"/>
      <c r="AH65" s="424"/>
      <c r="AI65" s="424"/>
      <c r="AJ65" s="424"/>
      <c r="AK65" s="424"/>
      <c r="AL65" s="424"/>
      <c r="AM65" s="424"/>
      <c r="AN65" s="424"/>
      <c r="AO65" s="424"/>
      <c r="AP65" s="424"/>
      <c r="AQ65" s="424"/>
      <c r="AR65" s="424"/>
      <c r="AS65" s="424"/>
      <c r="AT65" s="424"/>
      <c r="AU65" s="424"/>
      <c r="AV65" s="424"/>
      <c r="AW65" s="424"/>
      <c r="AX65" s="424"/>
      <c r="AY65" s="424"/>
      <c r="AZ65" s="424"/>
      <c r="BA65" s="424"/>
      <c r="BB65" s="424"/>
      <c r="BC65" s="424"/>
      <c r="BD65" s="424"/>
      <c r="BE65" s="424"/>
      <c r="BF65" s="424"/>
      <c r="BG65" s="424"/>
      <c r="BH65" s="424"/>
      <c r="BI65" s="424"/>
      <c r="BJ65" s="424"/>
      <c r="BK65" s="424"/>
      <c r="BL65" s="424"/>
      <c r="BM65" s="424"/>
      <c r="BN65" s="424"/>
      <c r="BO65" s="80"/>
      <c r="BP65" s="80"/>
      <c r="BQ65" s="80"/>
      <c r="BR65" s="80"/>
      <c r="BS65" s="80"/>
      <c r="BT65" s="26"/>
      <c r="BU65" s="26"/>
      <c r="BV65" s="26"/>
    </row>
    <row r="66" spans="1:74" s="3" customFormat="1" ht="13.9" customHeight="1">
      <c r="A66" s="26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4"/>
      <c r="S66" s="424"/>
      <c r="T66" s="424"/>
      <c r="U66" s="424"/>
      <c r="V66" s="424"/>
      <c r="W66" s="424"/>
      <c r="X66" s="424"/>
      <c r="Y66" s="424"/>
      <c r="Z66" s="424"/>
      <c r="AA66" s="424"/>
      <c r="AB66" s="424"/>
      <c r="AC66" s="424"/>
      <c r="AD66" s="424"/>
      <c r="AE66" s="424"/>
      <c r="AF66" s="424"/>
      <c r="AG66" s="424"/>
      <c r="AH66" s="424"/>
      <c r="AI66" s="424"/>
      <c r="AJ66" s="424"/>
      <c r="AK66" s="424"/>
      <c r="AL66" s="424"/>
      <c r="AM66" s="424"/>
      <c r="AN66" s="424"/>
      <c r="AO66" s="424"/>
      <c r="AP66" s="424"/>
      <c r="AQ66" s="424"/>
      <c r="AR66" s="424"/>
      <c r="AS66" s="424"/>
      <c r="AT66" s="424"/>
      <c r="AU66" s="424"/>
      <c r="AV66" s="424"/>
      <c r="AW66" s="424"/>
      <c r="AX66" s="424"/>
      <c r="AY66" s="424"/>
      <c r="AZ66" s="424"/>
      <c r="BA66" s="424"/>
      <c r="BB66" s="424"/>
      <c r="BC66" s="424"/>
      <c r="BD66" s="424"/>
      <c r="BE66" s="424"/>
      <c r="BF66" s="424"/>
      <c r="BG66" s="424"/>
      <c r="BH66" s="424"/>
      <c r="BI66" s="424"/>
      <c r="BJ66" s="424"/>
      <c r="BK66" s="424"/>
      <c r="BL66" s="424"/>
      <c r="BM66" s="424"/>
      <c r="BN66" s="424"/>
      <c r="BO66" s="80"/>
      <c r="BP66" s="80"/>
      <c r="BQ66" s="80"/>
      <c r="BR66" s="80"/>
      <c r="BS66" s="80"/>
      <c r="BT66" s="26"/>
      <c r="BU66" s="26"/>
      <c r="BV66" s="26"/>
    </row>
    <row r="67" spans="1:74" s="3" customFormat="1" ht="13.9" customHeight="1">
      <c r="A67" s="26"/>
      <c r="B67" s="424"/>
      <c r="C67" s="424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4"/>
      <c r="O67" s="424"/>
      <c r="P67" s="424"/>
      <c r="Q67" s="424"/>
      <c r="R67" s="424"/>
      <c r="S67" s="424"/>
      <c r="T67" s="424"/>
      <c r="U67" s="424"/>
      <c r="V67" s="424"/>
      <c r="W67" s="424"/>
      <c r="X67" s="424"/>
      <c r="Y67" s="424"/>
      <c r="Z67" s="424"/>
      <c r="AA67" s="424"/>
      <c r="AB67" s="424"/>
      <c r="AC67" s="424"/>
      <c r="AD67" s="424"/>
      <c r="AE67" s="424"/>
      <c r="AF67" s="424"/>
      <c r="AG67" s="424"/>
      <c r="AH67" s="424"/>
      <c r="AI67" s="424"/>
      <c r="AJ67" s="424"/>
      <c r="AK67" s="424"/>
      <c r="AL67" s="424"/>
      <c r="AM67" s="424"/>
      <c r="AN67" s="424"/>
      <c r="AO67" s="424"/>
      <c r="AP67" s="424"/>
      <c r="AQ67" s="424"/>
      <c r="AR67" s="424"/>
      <c r="AS67" s="424"/>
      <c r="AT67" s="424"/>
      <c r="AU67" s="424"/>
      <c r="AV67" s="424"/>
      <c r="AW67" s="424"/>
      <c r="AX67" s="424"/>
      <c r="AY67" s="424"/>
      <c r="AZ67" s="424"/>
      <c r="BA67" s="424"/>
      <c r="BB67" s="424"/>
      <c r="BC67" s="424"/>
      <c r="BD67" s="424"/>
      <c r="BE67" s="424"/>
      <c r="BF67" s="424"/>
      <c r="BG67" s="424"/>
      <c r="BH67" s="424"/>
      <c r="BI67" s="424"/>
      <c r="BJ67" s="424"/>
      <c r="BK67" s="424"/>
      <c r="BL67" s="424"/>
      <c r="BM67" s="424"/>
      <c r="BN67" s="424"/>
      <c r="BO67" s="80"/>
      <c r="BP67" s="80"/>
      <c r="BQ67" s="80"/>
      <c r="BR67" s="80"/>
      <c r="BS67" s="80"/>
      <c r="BT67" s="26"/>
      <c r="BU67" s="26"/>
      <c r="BV67" s="26"/>
    </row>
    <row r="68" spans="1:74" s="3" customFormat="1" ht="13.9" customHeight="1">
      <c r="A68" s="26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80"/>
      <c r="BP68" s="80"/>
      <c r="BQ68" s="80"/>
      <c r="BR68" s="80"/>
      <c r="BS68" s="80"/>
      <c r="BT68" s="26"/>
      <c r="BU68" s="26"/>
      <c r="BV68" s="26"/>
    </row>
    <row r="69" spans="1:74" s="3" customFormat="1" ht="13.9" customHeight="1">
      <c r="A69" s="26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80"/>
      <c r="BP69" s="80"/>
      <c r="BQ69" s="80"/>
      <c r="BR69" s="80"/>
      <c r="BS69" s="80"/>
      <c r="BT69" s="26"/>
      <c r="BU69" s="26"/>
      <c r="BV69" s="26"/>
    </row>
    <row r="70" spans="1:74" s="3" customFormat="1" ht="13.9" customHeight="1">
      <c r="A70" s="26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80"/>
      <c r="BP70" s="80"/>
      <c r="BQ70" s="80"/>
      <c r="BR70" s="80"/>
      <c r="BS70" s="80"/>
      <c r="BT70" s="26"/>
      <c r="BU70" s="26"/>
      <c r="BV70" s="26"/>
    </row>
    <row r="71" spans="1:74" s="3" customFormat="1" ht="13.9" customHeight="1">
      <c r="A71" s="26"/>
      <c r="B71" s="468" t="s">
        <v>790</v>
      </c>
      <c r="C71" s="468"/>
      <c r="D71" s="468"/>
      <c r="E71" s="468"/>
      <c r="F71" s="468"/>
      <c r="G71" s="468"/>
      <c r="H71" s="468"/>
      <c r="I71" s="468"/>
      <c r="J71" s="468"/>
      <c r="K71" s="468"/>
      <c r="L71" s="468"/>
      <c r="M71" s="468"/>
      <c r="N71" s="468"/>
      <c r="O71" s="468"/>
      <c r="P71" s="468"/>
      <c r="Q71" s="468"/>
      <c r="R71" s="468"/>
      <c r="S71" s="468"/>
      <c r="T71" s="468"/>
      <c r="U71" s="468"/>
      <c r="V71" s="468"/>
      <c r="W71" s="468"/>
      <c r="X71" s="468"/>
      <c r="Y71" s="468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80"/>
      <c r="BP71" s="80"/>
      <c r="BQ71" s="80"/>
      <c r="BR71" s="80"/>
      <c r="BS71" s="80"/>
      <c r="BT71" s="26"/>
      <c r="BU71" s="26"/>
      <c r="BV71" s="26"/>
    </row>
    <row r="72" spans="1:74" s="3" customFormat="1" ht="13.9" customHeight="1">
      <c r="A72" s="26"/>
      <c r="B72" s="468"/>
      <c r="C72" s="468"/>
      <c r="D72" s="468"/>
      <c r="E72" s="468"/>
      <c r="F72" s="468"/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  <c r="T72" s="468"/>
      <c r="U72" s="468"/>
      <c r="V72" s="468"/>
      <c r="W72" s="468"/>
      <c r="X72" s="468"/>
      <c r="Y72" s="468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80"/>
      <c r="BP72" s="80"/>
      <c r="BQ72" s="80"/>
      <c r="BR72" s="80"/>
      <c r="BS72" s="80"/>
      <c r="BT72" s="26"/>
      <c r="BU72" s="26"/>
      <c r="BV72" s="26"/>
    </row>
    <row r="73" spans="1:74" s="3" customFormat="1" ht="13.9" customHeight="1">
      <c r="A73" s="26"/>
      <c r="B73" s="468"/>
      <c r="C73" s="468"/>
      <c r="D73" s="468"/>
      <c r="E73" s="468"/>
      <c r="F73" s="468"/>
      <c r="G73" s="468"/>
      <c r="H73" s="468"/>
      <c r="I73" s="468"/>
      <c r="J73" s="468"/>
      <c r="K73" s="468"/>
      <c r="L73" s="468"/>
      <c r="M73" s="468"/>
      <c r="N73" s="468"/>
      <c r="O73" s="468"/>
      <c r="P73" s="468"/>
      <c r="Q73" s="468"/>
      <c r="R73" s="468"/>
      <c r="S73" s="468"/>
      <c r="T73" s="468"/>
      <c r="U73" s="468"/>
      <c r="V73" s="468"/>
      <c r="W73" s="468"/>
      <c r="X73" s="468"/>
      <c r="Y73" s="468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80"/>
      <c r="BP73" s="80"/>
      <c r="BQ73" s="80"/>
      <c r="BR73" s="80"/>
      <c r="BS73" s="80"/>
      <c r="BT73" s="26"/>
      <c r="BU73" s="26"/>
      <c r="BV73" s="26"/>
    </row>
    <row r="74" spans="1:74" s="3" customFormat="1" ht="13.9" customHeight="1">
      <c r="A74" s="26"/>
      <c r="B74" s="465"/>
      <c r="C74" s="465"/>
      <c r="D74" s="465"/>
      <c r="E74" s="465"/>
      <c r="F74" s="465"/>
      <c r="G74" s="465"/>
      <c r="H74" s="465" t="s">
        <v>793</v>
      </c>
      <c r="I74" s="465"/>
      <c r="J74" s="465"/>
      <c r="K74" s="465"/>
      <c r="L74" s="465"/>
      <c r="M74" s="465"/>
      <c r="N74" s="465" t="s">
        <v>794</v>
      </c>
      <c r="O74" s="465"/>
      <c r="P74" s="465"/>
      <c r="Q74" s="465"/>
      <c r="R74" s="465"/>
      <c r="S74" s="465"/>
      <c r="T74" s="465"/>
      <c r="U74" s="465"/>
      <c r="V74" s="465"/>
      <c r="W74" s="465"/>
      <c r="X74" s="465"/>
      <c r="Y74" s="465"/>
      <c r="Z74" s="155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55"/>
      <c r="BO74" s="80"/>
      <c r="BP74" s="80"/>
      <c r="BQ74" s="80"/>
      <c r="BR74" s="80"/>
      <c r="BS74" s="80"/>
      <c r="BT74" s="26"/>
      <c r="BU74" s="26"/>
      <c r="BV74" s="26"/>
    </row>
    <row r="75" spans="1:74" s="3" customFormat="1" ht="13.9" customHeight="1">
      <c r="A75" s="26"/>
      <c r="B75" s="465"/>
      <c r="C75" s="465"/>
      <c r="D75" s="465"/>
      <c r="E75" s="465"/>
      <c r="F75" s="465"/>
      <c r="G75" s="465"/>
      <c r="H75" s="465"/>
      <c r="I75" s="465"/>
      <c r="J75" s="465"/>
      <c r="K75" s="465"/>
      <c r="L75" s="465"/>
      <c r="M75" s="465"/>
      <c r="N75" s="465"/>
      <c r="O75" s="465"/>
      <c r="P75" s="465"/>
      <c r="Q75" s="465"/>
      <c r="R75" s="465"/>
      <c r="S75" s="465"/>
      <c r="T75" s="465"/>
      <c r="U75" s="465"/>
      <c r="V75" s="465"/>
      <c r="W75" s="465"/>
      <c r="X75" s="465"/>
      <c r="Y75" s="465"/>
      <c r="Z75" s="155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80"/>
      <c r="BP75" s="80"/>
      <c r="BQ75" s="80"/>
      <c r="BR75" s="80"/>
      <c r="BS75" s="80"/>
      <c r="BT75" s="26"/>
      <c r="BU75" s="26"/>
      <c r="BV75" s="26"/>
    </row>
    <row r="76" spans="1:74" s="3" customFormat="1" ht="13.9" customHeight="1">
      <c r="A76" s="26"/>
      <c r="B76" s="465"/>
      <c r="C76" s="465"/>
      <c r="D76" s="465"/>
      <c r="E76" s="465"/>
      <c r="F76" s="465"/>
      <c r="G76" s="465"/>
      <c r="H76" s="465"/>
      <c r="I76" s="465"/>
      <c r="J76" s="465"/>
      <c r="K76" s="465"/>
      <c r="L76" s="465"/>
      <c r="M76" s="465"/>
      <c r="N76" s="465"/>
      <c r="O76" s="465"/>
      <c r="P76" s="465"/>
      <c r="Q76" s="465"/>
      <c r="R76" s="465"/>
      <c r="S76" s="465"/>
      <c r="T76" s="465"/>
      <c r="U76" s="465"/>
      <c r="V76" s="465"/>
      <c r="W76" s="465"/>
      <c r="X76" s="465"/>
      <c r="Y76" s="465"/>
      <c r="Z76" s="155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80"/>
      <c r="BP76" s="80"/>
      <c r="BQ76" s="80"/>
      <c r="BR76" s="80"/>
      <c r="BS76" s="80"/>
      <c r="BT76" s="26"/>
      <c r="BU76" s="26"/>
      <c r="BV76" s="26"/>
    </row>
    <row r="77" spans="1:74" s="3" customFormat="1" ht="13.9" customHeight="1">
      <c r="A77" s="26"/>
      <c r="B77" s="465" t="s">
        <v>782</v>
      </c>
      <c r="C77" s="465"/>
      <c r="D77" s="465"/>
      <c r="E77" s="465"/>
      <c r="F77" s="465"/>
      <c r="G77" s="465"/>
      <c r="H77" s="464" t="s">
        <v>786</v>
      </c>
      <c r="I77" s="464"/>
      <c r="J77" s="464"/>
      <c r="K77" s="464"/>
      <c r="L77" s="464"/>
      <c r="M77" s="464"/>
      <c r="N77" s="462"/>
      <c r="O77" s="462"/>
      <c r="P77" s="462"/>
      <c r="Q77" s="462"/>
      <c r="R77" s="462"/>
      <c r="S77" s="462"/>
      <c r="T77" s="463">
        <f>+N77/H77</f>
        <v>0</v>
      </c>
      <c r="U77" s="463"/>
      <c r="V77" s="463"/>
      <c r="W77" s="463"/>
      <c r="X77" s="463"/>
      <c r="Y77" s="463"/>
      <c r="Z77" s="155"/>
      <c r="AA77" s="470" t="s">
        <v>795</v>
      </c>
      <c r="AB77" s="470"/>
      <c r="AC77" s="470"/>
      <c r="AD77" s="470"/>
      <c r="AE77" s="470"/>
      <c r="AF77" s="470"/>
      <c r="AG77" s="470"/>
      <c r="AH77" s="470"/>
      <c r="AI77" s="470"/>
      <c r="AJ77" s="470"/>
      <c r="AK77" s="470"/>
      <c r="AL77" s="470"/>
      <c r="AM77" s="470"/>
      <c r="AN77" s="470"/>
      <c r="AO77" s="470"/>
      <c r="AP77" s="470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80"/>
      <c r="BP77" s="80"/>
      <c r="BQ77" s="80"/>
      <c r="BR77" s="80"/>
      <c r="BS77" s="80"/>
      <c r="BT77" s="26"/>
      <c r="BU77" s="26"/>
      <c r="BV77" s="26"/>
    </row>
    <row r="78" spans="1:74" s="3" customFormat="1" ht="13.9" customHeight="1">
      <c r="A78" s="26"/>
      <c r="B78" s="465"/>
      <c r="C78" s="465"/>
      <c r="D78" s="465"/>
      <c r="E78" s="465"/>
      <c r="F78" s="465"/>
      <c r="G78" s="465"/>
      <c r="H78" s="464"/>
      <c r="I78" s="464"/>
      <c r="J78" s="464"/>
      <c r="K78" s="464"/>
      <c r="L78" s="464"/>
      <c r="M78" s="464"/>
      <c r="N78" s="462"/>
      <c r="O78" s="462"/>
      <c r="P78" s="462"/>
      <c r="Q78" s="462"/>
      <c r="R78" s="462"/>
      <c r="S78" s="462"/>
      <c r="T78" s="463"/>
      <c r="U78" s="463"/>
      <c r="V78" s="463"/>
      <c r="W78" s="463"/>
      <c r="X78" s="463"/>
      <c r="Y78" s="463"/>
      <c r="Z78" s="155"/>
      <c r="AA78" s="470"/>
      <c r="AB78" s="470"/>
      <c r="AC78" s="470"/>
      <c r="AD78" s="470"/>
      <c r="AE78" s="470"/>
      <c r="AF78" s="470"/>
      <c r="AG78" s="470"/>
      <c r="AH78" s="470"/>
      <c r="AI78" s="470"/>
      <c r="AJ78" s="470"/>
      <c r="AK78" s="470"/>
      <c r="AL78" s="470"/>
      <c r="AM78" s="470"/>
      <c r="AN78" s="470"/>
      <c r="AO78" s="470"/>
      <c r="AP78" s="470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80"/>
      <c r="BP78" s="80"/>
      <c r="BQ78" s="80"/>
      <c r="BR78" s="80"/>
      <c r="BS78" s="80"/>
      <c r="BT78" s="26"/>
      <c r="BU78" s="26"/>
      <c r="BV78" s="26"/>
    </row>
    <row r="79" spans="1:74" s="3" customFormat="1" ht="13.9" customHeight="1">
      <c r="A79" s="26"/>
      <c r="B79" s="465" t="s">
        <v>783</v>
      </c>
      <c r="C79" s="465"/>
      <c r="D79" s="465"/>
      <c r="E79" s="465"/>
      <c r="F79" s="465"/>
      <c r="G79" s="465"/>
      <c r="H79" s="464" t="s">
        <v>787</v>
      </c>
      <c r="I79" s="464"/>
      <c r="J79" s="464"/>
      <c r="K79" s="464"/>
      <c r="L79" s="464"/>
      <c r="M79" s="464"/>
      <c r="N79" s="462"/>
      <c r="O79" s="462"/>
      <c r="P79" s="462"/>
      <c r="Q79" s="462"/>
      <c r="R79" s="462"/>
      <c r="S79" s="462"/>
      <c r="T79" s="463">
        <f t="shared" ref="T79" si="15">+N79/H79</f>
        <v>0</v>
      </c>
      <c r="U79" s="463"/>
      <c r="V79" s="463"/>
      <c r="W79" s="463"/>
      <c r="X79" s="463"/>
      <c r="Y79" s="463"/>
      <c r="Z79" s="155"/>
      <c r="AA79" s="470"/>
      <c r="AB79" s="470"/>
      <c r="AC79" s="470"/>
      <c r="AD79" s="470"/>
      <c r="AE79" s="470"/>
      <c r="AF79" s="470"/>
      <c r="AG79" s="470"/>
      <c r="AH79" s="470"/>
      <c r="AI79" s="470"/>
      <c r="AJ79" s="470"/>
      <c r="AK79" s="470"/>
      <c r="AL79" s="470"/>
      <c r="AM79" s="470"/>
      <c r="AN79" s="470"/>
      <c r="AO79" s="470"/>
      <c r="AP79" s="470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80"/>
      <c r="BP79" s="80"/>
      <c r="BQ79" s="80"/>
      <c r="BR79" s="80"/>
      <c r="BS79" s="80"/>
      <c r="BT79" s="26"/>
      <c r="BU79" s="26"/>
      <c r="BV79" s="26"/>
    </row>
    <row r="80" spans="1:74" s="3" customFormat="1" ht="13.9" customHeight="1">
      <c r="A80" s="26"/>
      <c r="B80" s="465"/>
      <c r="C80" s="465"/>
      <c r="D80" s="465"/>
      <c r="E80" s="465"/>
      <c r="F80" s="465"/>
      <c r="G80" s="465"/>
      <c r="H80" s="464"/>
      <c r="I80" s="464"/>
      <c r="J80" s="464"/>
      <c r="K80" s="464"/>
      <c r="L80" s="464"/>
      <c r="M80" s="464"/>
      <c r="N80" s="462"/>
      <c r="O80" s="462"/>
      <c r="P80" s="462"/>
      <c r="Q80" s="462"/>
      <c r="R80" s="462"/>
      <c r="S80" s="462"/>
      <c r="T80" s="463"/>
      <c r="U80" s="463"/>
      <c r="V80" s="463"/>
      <c r="W80" s="463"/>
      <c r="X80" s="463"/>
      <c r="Y80" s="463"/>
      <c r="Z80" s="155"/>
      <c r="AA80" s="470"/>
      <c r="AB80" s="470"/>
      <c r="AC80" s="470"/>
      <c r="AD80" s="470"/>
      <c r="AE80" s="470"/>
      <c r="AF80" s="470"/>
      <c r="AG80" s="470"/>
      <c r="AH80" s="470"/>
      <c r="AI80" s="470"/>
      <c r="AJ80" s="470"/>
      <c r="AK80" s="470"/>
      <c r="AL80" s="470"/>
      <c r="AM80" s="470"/>
      <c r="AN80" s="470"/>
      <c r="AO80" s="470"/>
      <c r="AP80" s="470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80"/>
      <c r="BP80" s="80"/>
      <c r="BQ80" s="80"/>
      <c r="BR80" s="80"/>
      <c r="BS80" s="80"/>
      <c r="BT80" s="26"/>
      <c r="BU80" s="26"/>
      <c r="BV80" s="26"/>
    </row>
    <row r="81" spans="1:74" s="3" customFormat="1" ht="13.9" customHeight="1">
      <c r="A81" s="26"/>
      <c r="B81" s="465" t="s">
        <v>784</v>
      </c>
      <c r="C81" s="465"/>
      <c r="D81" s="465"/>
      <c r="E81" s="465"/>
      <c r="F81" s="465"/>
      <c r="G81" s="465"/>
      <c r="H81" s="464" t="s">
        <v>788</v>
      </c>
      <c r="I81" s="464"/>
      <c r="J81" s="464"/>
      <c r="K81" s="464"/>
      <c r="L81" s="464"/>
      <c r="M81" s="464"/>
      <c r="N81" s="462"/>
      <c r="O81" s="462"/>
      <c r="P81" s="462"/>
      <c r="Q81" s="462"/>
      <c r="R81" s="462"/>
      <c r="S81" s="462"/>
      <c r="T81" s="463">
        <f t="shared" ref="T81" si="16">+N81/H81</f>
        <v>0</v>
      </c>
      <c r="U81" s="463"/>
      <c r="V81" s="463"/>
      <c r="W81" s="463"/>
      <c r="X81" s="463"/>
      <c r="Y81" s="463"/>
      <c r="Z81" s="155"/>
      <c r="AA81" s="470"/>
      <c r="AB81" s="470"/>
      <c r="AC81" s="470"/>
      <c r="AD81" s="470"/>
      <c r="AE81" s="470"/>
      <c r="AF81" s="470"/>
      <c r="AG81" s="470"/>
      <c r="AH81" s="470"/>
      <c r="AI81" s="470"/>
      <c r="AJ81" s="470"/>
      <c r="AK81" s="470"/>
      <c r="AL81" s="470"/>
      <c r="AM81" s="470"/>
      <c r="AN81" s="470"/>
      <c r="AO81" s="470"/>
      <c r="AP81" s="470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80"/>
      <c r="BP81" s="80"/>
      <c r="BQ81" s="80"/>
      <c r="BR81" s="80"/>
      <c r="BS81" s="80"/>
      <c r="BT81" s="26"/>
      <c r="BU81" s="26"/>
      <c r="BV81" s="26"/>
    </row>
    <row r="82" spans="1:74" s="3" customFormat="1" ht="13.9" customHeight="1">
      <c r="A82" s="26"/>
      <c r="B82" s="465"/>
      <c r="C82" s="465"/>
      <c r="D82" s="465"/>
      <c r="E82" s="465"/>
      <c r="F82" s="465"/>
      <c r="G82" s="465"/>
      <c r="H82" s="464"/>
      <c r="I82" s="464"/>
      <c r="J82" s="464"/>
      <c r="K82" s="464"/>
      <c r="L82" s="464"/>
      <c r="M82" s="464"/>
      <c r="N82" s="462"/>
      <c r="O82" s="462"/>
      <c r="P82" s="462"/>
      <c r="Q82" s="462"/>
      <c r="R82" s="462"/>
      <c r="S82" s="462"/>
      <c r="T82" s="463"/>
      <c r="U82" s="463"/>
      <c r="V82" s="463"/>
      <c r="W82" s="463"/>
      <c r="X82" s="463"/>
      <c r="Y82" s="463"/>
      <c r="Z82" s="155"/>
      <c r="AA82" s="470"/>
      <c r="AB82" s="470"/>
      <c r="AC82" s="470"/>
      <c r="AD82" s="470"/>
      <c r="AE82" s="470"/>
      <c r="AF82" s="470"/>
      <c r="AG82" s="470"/>
      <c r="AH82" s="470"/>
      <c r="AI82" s="470"/>
      <c r="AJ82" s="470"/>
      <c r="AK82" s="470"/>
      <c r="AL82" s="470"/>
      <c r="AM82" s="470"/>
      <c r="AN82" s="470"/>
      <c r="AO82" s="470"/>
      <c r="AP82" s="470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80"/>
      <c r="BP82" s="80"/>
      <c r="BQ82" s="80"/>
      <c r="BR82" s="80"/>
      <c r="BS82" s="80"/>
      <c r="BT82" s="26"/>
      <c r="BU82" s="26"/>
      <c r="BV82" s="26"/>
    </row>
    <row r="83" spans="1:74" s="3" customFormat="1" ht="13.9" customHeight="1">
      <c r="A83" s="26"/>
      <c r="B83" s="465" t="s">
        <v>785</v>
      </c>
      <c r="C83" s="465"/>
      <c r="D83" s="465"/>
      <c r="E83" s="465"/>
      <c r="F83" s="465"/>
      <c r="G83" s="465"/>
      <c r="H83" s="464" t="s">
        <v>788</v>
      </c>
      <c r="I83" s="464"/>
      <c r="J83" s="464"/>
      <c r="K83" s="464"/>
      <c r="L83" s="464"/>
      <c r="M83" s="464"/>
      <c r="N83" s="462"/>
      <c r="O83" s="462"/>
      <c r="P83" s="462"/>
      <c r="Q83" s="462"/>
      <c r="R83" s="462"/>
      <c r="S83" s="462"/>
      <c r="T83" s="463">
        <f t="shared" ref="T83" si="17">+N83/H83</f>
        <v>0</v>
      </c>
      <c r="U83" s="463"/>
      <c r="V83" s="463"/>
      <c r="W83" s="463"/>
      <c r="X83" s="463"/>
      <c r="Y83" s="463"/>
      <c r="Z83" s="155"/>
      <c r="AA83" s="470"/>
      <c r="AB83" s="470"/>
      <c r="AC83" s="470"/>
      <c r="AD83" s="470"/>
      <c r="AE83" s="470"/>
      <c r="AF83" s="470"/>
      <c r="AG83" s="470"/>
      <c r="AH83" s="470"/>
      <c r="AI83" s="470"/>
      <c r="AJ83" s="470"/>
      <c r="AK83" s="470"/>
      <c r="AL83" s="470"/>
      <c r="AM83" s="470"/>
      <c r="AN83" s="470"/>
      <c r="AO83" s="470"/>
      <c r="AP83" s="470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80"/>
      <c r="BP83" s="80"/>
      <c r="BQ83" s="80"/>
      <c r="BR83" s="80"/>
      <c r="BS83" s="80"/>
      <c r="BT83" s="26"/>
      <c r="BU83" s="26"/>
      <c r="BV83" s="26"/>
    </row>
    <row r="84" spans="1:74" s="3" customFormat="1" ht="13.9" customHeight="1">
      <c r="A84" s="26"/>
      <c r="B84" s="465"/>
      <c r="C84" s="465"/>
      <c r="D84" s="465"/>
      <c r="E84" s="465"/>
      <c r="F84" s="465"/>
      <c r="G84" s="465"/>
      <c r="H84" s="464"/>
      <c r="I84" s="464"/>
      <c r="J84" s="464"/>
      <c r="K84" s="464"/>
      <c r="L84" s="464"/>
      <c r="M84" s="464"/>
      <c r="N84" s="462"/>
      <c r="O84" s="462"/>
      <c r="P84" s="462"/>
      <c r="Q84" s="462"/>
      <c r="R84" s="462"/>
      <c r="S84" s="462"/>
      <c r="T84" s="463"/>
      <c r="U84" s="463"/>
      <c r="V84" s="463"/>
      <c r="W84" s="463"/>
      <c r="X84" s="463"/>
      <c r="Y84" s="463"/>
      <c r="Z84" s="155"/>
      <c r="AA84" s="470"/>
      <c r="AB84" s="470"/>
      <c r="AC84" s="470"/>
      <c r="AD84" s="470"/>
      <c r="AE84" s="470"/>
      <c r="AF84" s="470"/>
      <c r="AG84" s="470"/>
      <c r="AH84" s="470"/>
      <c r="AI84" s="470"/>
      <c r="AJ84" s="470"/>
      <c r="AK84" s="470"/>
      <c r="AL84" s="470"/>
      <c r="AM84" s="470"/>
      <c r="AN84" s="470"/>
      <c r="AO84" s="470"/>
      <c r="AP84" s="470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80"/>
      <c r="BP84" s="80"/>
      <c r="BQ84" s="80"/>
      <c r="BR84" s="80"/>
      <c r="BS84" s="80"/>
      <c r="BT84" s="26"/>
      <c r="BU84" s="26"/>
      <c r="BV84" s="26"/>
    </row>
    <row r="85" spans="1:74" s="3" customFormat="1" ht="13.9" customHeight="1">
      <c r="A85" s="26"/>
      <c r="B85" s="465" t="s">
        <v>796</v>
      </c>
      <c r="C85" s="465"/>
      <c r="D85" s="465"/>
      <c r="E85" s="465"/>
      <c r="F85" s="465"/>
      <c r="G85" s="465"/>
      <c r="H85" s="464" t="s">
        <v>789</v>
      </c>
      <c r="I85" s="464"/>
      <c r="J85" s="464"/>
      <c r="K85" s="464"/>
      <c r="L85" s="464"/>
      <c r="M85" s="464"/>
      <c r="N85" s="462"/>
      <c r="O85" s="462"/>
      <c r="P85" s="462"/>
      <c r="Q85" s="462"/>
      <c r="R85" s="462"/>
      <c r="S85" s="462"/>
      <c r="T85" s="463">
        <f t="shared" ref="T85" si="18">+N85/H85</f>
        <v>0</v>
      </c>
      <c r="U85" s="463"/>
      <c r="V85" s="463"/>
      <c r="W85" s="463"/>
      <c r="X85" s="463"/>
      <c r="Y85" s="463"/>
      <c r="Z85" s="155"/>
      <c r="AA85" s="470"/>
      <c r="AB85" s="470"/>
      <c r="AC85" s="470"/>
      <c r="AD85" s="470"/>
      <c r="AE85" s="470"/>
      <c r="AF85" s="470"/>
      <c r="AG85" s="470"/>
      <c r="AH85" s="470"/>
      <c r="AI85" s="470"/>
      <c r="AJ85" s="470"/>
      <c r="AK85" s="470"/>
      <c r="AL85" s="470"/>
      <c r="AM85" s="470"/>
      <c r="AN85" s="470"/>
      <c r="AO85" s="470"/>
      <c r="AP85" s="470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80"/>
      <c r="BP85" s="80"/>
      <c r="BQ85" s="80"/>
      <c r="BR85" s="80"/>
      <c r="BS85" s="80"/>
      <c r="BT85" s="26"/>
      <c r="BU85" s="26"/>
      <c r="BV85" s="26"/>
    </row>
    <row r="86" spans="1:74" s="3" customFormat="1" ht="13.9" customHeight="1">
      <c r="A86" s="26"/>
      <c r="B86" s="465"/>
      <c r="C86" s="465"/>
      <c r="D86" s="465"/>
      <c r="E86" s="465"/>
      <c r="F86" s="465"/>
      <c r="G86" s="465"/>
      <c r="H86" s="464"/>
      <c r="I86" s="464"/>
      <c r="J86" s="464"/>
      <c r="K86" s="464"/>
      <c r="L86" s="464"/>
      <c r="M86" s="464"/>
      <c r="N86" s="462"/>
      <c r="O86" s="462"/>
      <c r="P86" s="462"/>
      <c r="Q86" s="462"/>
      <c r="R86" s="462"/>
      <c r="S86" s="462"/>
      <c r="T86" s="463"/>
      <c r="U86" s="463"/>
      <c r="V86" s="463"/>
      <c r="W86" s="463"/>
      <c r="X86" s="463"/>
      <c r="Y86" s="463"/>
      <c r="Z86" s="155"/>
      <c r="AA86" s="470"/>
      <c r="AB86" s="470"/>
      <c r="AC86" s="470"/>
      <c r="AD86" s="470"/>
      <c r="AE86" s="470"/>
      <c r="AF86" s="470"/>
      <c r="AG86" s="470"/>
      <c r="AH86" s="470"/>
      <c r="AI86" s="470"/>
      <c r="AJ86" s="470"/>
      <c r="AK86" s="470"/>
      <c r="AL86" s="470"/>
      <c r="AM86" s="470"/>
      <c r="AN86" s="470"/>
      <c r="AO86" s="470"/>
      <c r="AP86" s="470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80"/>
      <c r="BP86" s="80"/>
      <c r="BQ86" s="80"/>
      <c r="BR86" s="80"/>
      <c r="BS86" s="80"/>
      <c r="BT86" s="26"/>
      <c r="BU86" s="26"/>
      <c r="BV86" s="26"/>
    </row>
    <row r="87" spans="1:74" s="3" customFormat="1" ht="13.9" customHeight="1">
      <c r="A87" s="26"/>
      <c r="B87" s="465" t="s">
        <v>792</v>
      </c>
      <c r="C87" s="465"/>
      <c r="D87" s="465"/>
      <c r="E87" s="465"/>
      <c r="F87" s="465"/>
      <c r="G87" s="465"/>
      <c r="H87" s="464" t="s">
        <v>791</v>
      </c>
      <c r="I87" s="464"/>
      <c r="J87" s="464"/>
      <c r="K87" s="464"/>
      <c r="L87" s="464"/>
      <c r="M87" s="464"/>
      <c r="N87" s="462"/>
      <c r="O87" s="462"/>
      <c r="P87" s="462"/>
      <c r="Q87" s="462"/>
      <c r="R87" s="462"/>
      <c r="S87" s="462"/>
      <c r="T87" s="463">
        <f t="shared" ref="T87" si="19">+N87/H87</f>
        <v>0</v>
      </c>
      <c r="U87" s="463"/>
      <c r="V87" s="463"/>
      <c r="W87" s="463"/>
      <c r="X87" s="463"/>
      <c r="Y87" s="463"/>
      <c r="Z87" s="155"/>
      <c r="AA87" s="470"/>
      <c r="AB87" s="470"/>
      <c r="AC87" s="470"/>
      <c r="AD87" s="470"/>
      <c r="AE87" s="470"/>
      <c r="AF87" s="470"/>
      <c r="AG87" s="470"/>
      <c r="AH87" s="470"/>
      <c r="AI87" s="470"/>
      <c r="AJ87" s="470"/>
      <c r="AK87" s="470"/>
      <c r="AL87" s="470"/>
      <c r="AM87" s="470"/>
      <c r="AN87" s="470"/>
      <c r="AO87" s="470"/>
      <c r="AP87" s="470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80"/>
      <c r="BP87" s="80"/>
      <c r="BQ87" s="80"/>
      <c r="BR87" s="80"/>
      <c r="BS87" s="80"/>
      <c r="BT87" s="26"/>
      <c r="BU87" s="26"/>
      <c r="BV87" s="26"/>
    </row>
    <row r="88" spans="1:74" s="3" customFormat="1" ht="13.9" customHeight="1">
      <c r="A88" s="26"/>
      <c r="B88" s="465"/>
      <c r="C88" s="465"/>
      <c r="D88" s="465"/>
      <c r="E88" s="465"/>
      <c r="F88" s="465"/>
      <c r="G88" s="465"/>
      <c r="H88" s="464"/>
      <c r="I88" s="464"/>
      <c r="J88" s="464"/>
      <c r="K88" s="464"/>
      <c r="L88" s="464"/>
      <c r="M88" s="464"/>
      <c r="N88" s="462"/>
      <c r="O88" s="462"/>
      <c r="P88" s="462"/>
      <c r="Q88" s="462"/>
      <c r="R88" s="462"/>
      <c r="S88" s="462"/>
      <c r="T88" s="463"/>
      <c r="U88" s="463"/>
      <c r="V88" s="463"/>
      <c r="W88" s="463"/>
      <c r="X88" s="463"/>
      <c r="Y88" s="463"/>
      <c r="Z88" s="155"/>
      <c r="AA88" s="470"/>
      <c r="AB88" s="470"/>
      <c r="AC88" s="470"/>
      <c r="AD88" s="470"/>
      <c r="AE88" s="470"/>
      <c r="AF88" s="470"/>
      <c r="AG88" s="470"/>
      <c r="AH88" s="470"/>
      <c r="AI88" s="470"/>
      <c r="AJ88" s="470"/>
      <c r="AK88" s="470"/>
      <c r="AL88" s="470"/>
      <c r="AM88" s="470"/>
      <c r="AN88" s="470"/>
      <c r="AO88" s="470"/>
      <c r="AP88" s="470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80"/>
      <c r="BP88" s="80"/>
      <c r="BQ88" s="80"/>
      <c r="BR88" s="80"/>
      <c r="BS88" s="80"/>
      <c r="BT88" s="26"/>
      <c r="BU88" s="26"/>
      <c r="BV88" s="26"/>
    </row>
    <row r="89" spans="1:74" s="3" customFormat="1" ht="13.9" customHeight="1">
      <c r="A89" s="26"/>
      <c r="B89" s="469" t="s">
        <v>700</v>
      </c>
      <c r="C89" s="469"/>
      <c r="D89" s="469"/>
      <c r="E89" s="469"/>
      <c r="F89" s="469"/>
      <c r="G89" s="469"/>
      <c r="H89" s="469"/>
      <c r="I89" s="469"/>
      <c r="J89" s="469"/>
      <c r="K89" s="469"/>
      <c r="L89" s="469"/>
      <c r="M89" s="469"/>
      <c r="N89" s="469"/>
      <c r="O89" s="469"/>
      <c r="P89" s="469"/>
      <c r="Q89" s="469"/>
      <c r="R89" s="469"/>
      <c r="S89" s="469"/>
      <c r="T89" s="466">
        <f>+SUM(T77:Y88)</f>
        <v>0</v>
      </c>
      <c r="U89" s="467"/>
      <c r="V89" s="467"/>
      <c r="W89" s="467"/>
      <c r="X89" s="467"/>
      <c r="Y89" s="467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80"/>
      <c r="BP89" s="80"/>
      <c r="BQ89" s="80"/>
      <c r="BR89" s="80"/>
      <c r="BS89" s="80"/>
      <c r="BT89" s="26"/>
      <c r="BU89" s="26"/>
      <c r="BV89" s="26"/>
    </row>
    <row r="90" spans="1:74" s="3" customFormat="1" ht="13.9" customHeight="1">
      <c r="A90" s="26"/>
      <c r="B90" s="469"/>
      <c r="C90" s="469"/>
      <c r="D90" s="469"/>
      <c r="E90" s="469"/>
      <c r="F90" s="469"/>
      <c r="G90" s="469"/>
      <c r="H90" s="469"/>
      <c r="I90" s="469"/>
      <c r="J90" s="469"/>
      <c r="K90" s="469"/>
      <c r="L90" s="469"/>
      <c r="M90" s="469"/>
      <c r="N90" s="469"/>
      <c r="O90" s="469"/>
      <c r="P90" s="469"/>
      <c r="Q90" s="469"/>
      <c r="R90" s="469"/>
      <c r="S90" s="469"/>
      <c r="T90" s="467"/>
      <c r="U90" s="467"/>
      <c r="V90" s="467"/>
      <c r="W90" s="467"/>
      <c r="X90" s="467"/>
      <c r="Y90" s="467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80"/>
      <c r="BP90" s="80"/>
      <c r="BQ90" s="80"/>
      <c r="BR90" s="80"/>
      <c r="BS90" s="80"/>
      <c r="BT90" s="26"/>
      <c r="BU90" s="26"/>
      <c r="BV90" s="26"/>
    </row>
    <row r="91" spans="1:74" s="3" customFormat="1" ht="13.9" customHeight="1">
      <c r="A91" s="26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61"/>
      <c r="U91" s="161"/>
      <c r="V91" s="161"/>
      <c r="W91" s="161"/>
      <c r="X91" s="161"/>
      <c r="Y91" s="161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80"/>
      <c r="BP91" s="80"/>
      <c r="BQ91" s="80"/>
      <c r="BR91" s="80"/>
      <c r="BS91" s="80"/>
      <c r="BT91" s="26"/>
      <c r="BU91" s="26"/>
      <c r="BV91" s="26"/>
    </row>
    <row r="92" spans="1:74" s="3" customFormat="1" ht="13.9" customHeight="1">
      <c r="A92" s="26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61"/>
      <c r="U92" s="161"/>
      <c r="V92" s="161"/>
      <c r="W92" s="161"/>
      <c r="X92" s="161"/>
      <c r="Y92" s="161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80"/>
      <c r="BP92" s="80"/>
      <c r="BQ92" s="80"/>
      <c r="BR92" s="80"/>
      <c r="BS92" s="80"/>
      <c r="BT92" s="26"/>
      <c r="BU92" s="26"/>
      <c r="BV92" s="26"/>
    </row>
    <row r="93" spans="1:74" s="3" customFormat="1" ht="13.9" customHeight="1">
      <c r="A93" s="26"/>
      <c r="B93" s="26"/>
      <c r="C93" s="26"/>
      <c r="D93" s="81"/>
      <c r="E93" s="81"/>
      <c r="F93" s="81"/>
      <c r="G93" s="81"/>
      <c r="H93" s="81"/>
      <c r="I93" s="81"/>
      <c r="J93" s="81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3"/>
      <c r="BG93" s="53"/>
      <c r="BH93" s="53"/>
      <c r="BI93" s="53"/>
      <c r="BJ93" s="52"/>
      <c r="BK93" s="80"/>
      <c r="BL93" s="80"/>
      <c r="BM93" s="80"/>
      <c r="BN93" s="80"/>
      <c r="BO93" s="80"/>
      <c r="BP93" s="80"/>
      <c r="BQ93" s="80"/>
      <c r="BR93" s="80"/>
      <c r="BS93" s="80"/>
      <c r="BT93" s="26"/>
      <c r="BU93" s="26"/>
      <c r="BV93" s="26"/>
    </row>
    <row r="94" spans="1:74" s="3" customFormat="1" ht="13.9" customHeight="1">
      <c r="A94" s="26"/>
      <c r="B94" s="461" t="s">
        <v>696</v>
      </c>
      <c r="C94" s="461"/>
      <c r="D94" s="461"/>
      <c r="E94" s="461"/>
      <c r="F94" s="461"/>
      <c r="G94" s="461"/>
      <c r="H94" s="461"/>
      <c r="I94" s="461"/>
      <c r="J94" s="461"/>
      <c r="K94" s="461"/>
      <c r="L94" s="461"/>
      <c r="M94" s="461"/>
      <c r="N94" s="461"/>
      <c r="O94" s="461"/>
      <c r="P94" s="461"/>
      <c r="Q94" s="461"/>
      <c r="R94" s="461"/>
      <c r="S94" s="461"/>
      <c r="T94" s="461"/>
      <c r="U94" s="461"/>
      <c r="V94" s="461"/>
      <c r="W94" s="461"/>
      <c r="X94" s="461"/>
      <c r="Y94" s="461"/>
      <c r="Z94" s="461"/>
      <c r="AA94" s="461"/>
      <c r="AB94" s="461"/>
      <c r="AC94" s="461"/>
      <c r="AD94" s="461"/>
      <c r="AE94" s="461"/>
      <c r="AF94" s="461"/>
      <c r="AG94" s="461"/>
      <c r="AH94" s="461"/>
      <c r="AI94" s="461"/>
      <c r="AJ94" s="461"/>
      <c r="AK94" s="461"/>
      <c r="AL94" s="461"/>
      <c r="AM94" s="461"/>
      <c r="AN94" s="461"/>
      <c r="AO94" s="461"/>
      <c r="AP94" s="461"/>
      <c r="AQ94" s="461"/>
      <c r="AR94" s="461"/>
      <c r="AS94" s="461"/>
      <c r="AT94" s="461"/>
      <c r="AU94" s="461"/>
      <c r="AV94" s="461"/>
      <c r="AW94" s="461"/>
      <c r="AX94" s="461"/>
      <c r="AY94" s="461"/>
      <c r="AZ94" s="461"/>
      <c r="BA94" s="461"/>
      <c r="BB94" s="461"/>
      <c r="BC94" s="52"/>
      <c r="BD94" s="52"/>
      <c r="BE94" s="52"/>
      <c r="BF94" s="53"/>
      <c r="BG94" s="53"/>
      <c r="BH94" s="53"/>
      <c r="BI94" s="53"/>
      <c r="BJ94" s="52"/>
      <c r="BK94" s="80"/>
      <c r="BL94" s="80"/>
      <c r="BM94" s="80"/>
      <c r="BN94" s="80"/>
      <c r="BO94" s="80"/>
      <c r="BP94" s="80"/>
      <c r="BQ94" s="80"/>
      <c r="BR94" s="80"/>
      <c r="BS94" s="80"/>
      <c r="BT94" s="26"/>
      <c r="BU94" s="26"/>
      <c r="BV94" s="26"/>
    </row>
    <row r="95" spans="1:74" s="3" customFormat="1" ht="13.9" customHeight="1">
      <c r="A95" s="26"/>
      <c r="B95" s="461"/>
      <c r="C95" s="461"/>
      <c r="D95" s="461"/>
      <c r="E95" s="461"/>
      <c r="F95" s="461"/>
      <c r="G95" s="461"/>
      <c r="H95" s="461"/>
      <c r="I95" s="461"/>
      <c r="J95" s="461"/>
      <c r="K95" s="461"/>
      <c r="L95" s="461"/>
      <c r="M95" s="461"/>
      <c r="N95" s="461"/>
      <c r="O95" s="461"/>
      <c r="P95" s="461"/>
      <c r="Q95" s="461"/>
      <c r="R95" s="461"/>
      <c r="S95" s="461"/>
      <c r="T95" s="461"/>
      <c r="U95" s="461"/>
      <c r="V95" s="461"/>
      <c r="W95" s="461"/>
      <c r="X95" s="461"/>
      <c r="Y95" s="461"/>
      <c r="Z95" s="461"/>
      <c r="AA95" s="461"/>
      <c r="AB95" s="461"/>
      <c r="AC95" s="461"/>
      <c r="AD95" s="461"/>
      <c r="AE95" s="461"/>
      <c r="AF95" s="461"/>
      <c r="AG95" s="461"/>
      <c r="AH95" s="461"/>
      <c r="AI95" s="461"/>
      <c r="AJ95" s="461"/>
      <c r="AK95" s="461"/>
      <c r="AL95" s="461"/>
      <c r="AM95" s="461"/>
      <c r="AN95" s="461"/>
      <c r="AO95" s="461"/>
      <c r="AP95" s="461"/>
      <c r="AQ95" s="461"/>
      <c r="AR95" s="461"/>
      <c r="AS95" s="461"/>
      <c r="AT95" s="461"/>
      <c r="AU95" s="461"/>
      <c r="AV95" s="461"/>
      <c r="AW95" s="461"/>
      <c r="AX95" s="461"/>
      <c r="AY95" s="461"/>
      <c r="AZ95" s="461"/>
      <c r="BA95" s="461"/>
      <c r="BB95" s="461"/>
      <c r="BC95" s="52"/>
      <c r="BD95" s="52"/>
      <c r="BE95" s="52"/>
      <c r="BF95" s="53"/>
      <c r="BG95" s="53"/>
      <c r="BH95" s="53"/>
      <c r="BI95" s="53"/>
      <c r="BJ95" s="52"/>
      <c r="BK95" s="80"/>
      <c r="BL95" s="80"/>
      <c r="BM95" s="80"/>
      <c r="BN95" s="80"/>
      <c r="BO95" s="80"/>
      <c r="BP95" s="80"/>
      <c r="BQ95" s="80"/>
      <c r="BR95" s="80"/>
      <c r="BS95" s="80"/>
      <c r="BT95" s="26"/>
      <c r="BU95" s="26"/>
      <c r="BV95" s="26"/>
    </row>
    <row r="96" spans="1:74" s="3" customFormat="1" ht="13.9" customHeight="1">
      <c r="A96" s="26"/>
      <c r="B96" s="441" t="s">
        <v>26</v>
      </c>
      <c r="C96" s="441"/>
      <c r="D96" s="441"/>
      <c r="E96" s="423" t="s">
        <v>619</v>
      </c>
      <c r="F96" s="423"/>
      <c r="G96" s="423"/>
      <c r="H96" s="423"/>
      <c r="I96" s="423"/>
      <c r="J96" s="423"/>
      <c r="K96" s="423"/>
      <c r="L96" s="423"/>
      <c r="M96" s="423"/>
      <c r="N96" s="423"/>
      <c r="O96" s="423"/>
      <c r="P96" s="423"/>
      <c r="Q96" s="423"/>
      <c r="R96" s="423"/>
      <c r="S96" s="439" t="s">
        <v>620</v>
      </c>
      <c r="T96" s="439"/>
      <c r="U96" s="439"/>
      <c r="V96" s="439"/>
      <c r="W96" s="439"/>
      <c r="X96" s="439" t="s">
        <v>621</v>
      </c>
      <c r="Y96" s="439"/>
      <c r="Z96" s="439"/>
      <c r="AA96" s="439"/>
      <c r="AB96" s="439"/>
      <c r="AC96" s="439" t="s">
        <v>622</v>
      </c>
      <c r="AD96" s="439"/>
      <c r="AE96" s="439"/>
      <c r="AF96" s="439"/>
      <c r="AG96" s="439"/>
      <c r="AH96" s="439" t="s">
        <v>695</v>
      </c>
      <c r="AI96" s="439"/>
      <c r="AJ96" s="439"/>
      <c r="AK96" s="439"/>
      <c r="AL96" s="439"/>
      <c r="AM96" s="439"/>
      <c r="AN96" s="439"/>
      <c r="AO96" s="439" t="s">
        <v>723</v>
      </c>
      <c r="AP96" s="439"/>
      <c r="AQ96" s="439"/>
      <c r="AR96" s="439"/>
      <c r="AS96" s="439"/>
      <c r="AT96" s="439"/>
      <c r="AU96" s="439"/>
      <c r="AV96" s="439" t="s">
        <v>724</v>
      </c>
      <c r="AW96" s="439"/>
      <c r="AX96" s="439"/>
      <c r="AY96" s="439"/>
      <c r="AZ96" s="439"/>
      <c r="BA96" s="439"/>
      <c r="BB96" s="439"/>
      <c r="BC96" s="52"/>
      <c r="BD96" s="52"/>
      <c r="BE96" s="52"/>
      <c r="BF96" s="53"/>
      <c r="BG96" s="53"/>
      <c r="BH96" s="53"/>
      <c r="BI96" s="53"/>
      <c r="BJ96" s="52"/>
      <c r="BK96" s="80"/>
      <c r="BL96" s="80"/>
      <c r="BM96" s="80"/>
      <c r="BN96" s="80"/>
      <c r="BO96" s="80"/>
      <c r="BP96" s="80"/>
      <c r="BQ96" s="80"/>
      <c r="BR96" s="80"/>
      <c r="BS96" s="80"/>
      <c r="BT96" s="26"/>
      <c r="BU96" s="26"/>
      <c r="BV96" s="26"/>
    </row>
    <row r="97" spans="1:74" s="3" customFormat="1" ht="13.9" customHeight="1">
      <c r="A97" s="26"/>
      <c r="B97" s="441"/>
      <c r="C97" s="441"/>
      <c r="D97" s="441"/>
      <c r="E97" s="423"/>
      <c r="F97" s="423"/>
      <c r="G97" s="423"/>
      <c r="H97" s="423"/>
      <c r="I97" s="423"/>
      <c r="J97" s="423"/>
      <c r="K97" s="423"/>
      <c r="L97" s="423"/>
      <c r="M97" s="423"/>
      <c r="N97" s="423"/>
      <c r="O97" s="423"/>
      <c r="P97" s="423"/>
      <c r="Q97" s="423"/>
      <c r="R97" s="423"/>
      <c r="S97" s="439"/>
      <c r="T97" s="439"/>
      <c r="U97" s="439"/>
      <c r="V97" s="439"/>
      <c r="W97" s="439"/>
      <c r="X97" s="439"/>
      <c r="Y97" s="439"/>
      <c r="Z97" s="439"/>
      <c r="AA97" s="439"/>
      <c r="AB97" s="439"/>
      <c r="AC97" s="439"/>
      <c r="AD97" s="439"/>
      <c r="AE97" s="439"/>
      <c r="AF97" s="439"/>
      <c r="AG97" s="439"/>
      <c r="AH97" s="439"/>
      <c r="AI97" s="439"/>
      <c r="AJ97" s="439"/>
      <c r="AK97" s="439"/>
      <c r="AL97" s="439"/>
      <c r="AM97" s="439"/>
      <c r="AN97" s="439"/>
      <c r="AO97" s="439"/>
      <c r="AP97" s="439"/>
      <c r="AQ97" s="439"/>
      <c r="AR97" s="439"/>
      <c r="AS97" s="439"/>
      <c r="AT97" s="439"/>
      <c r="AU97" s="439"/>
      <c r="AV97" s="439"/>
      <c r="AW97" s="439"/>
      <c r="AX97" s="439"/>
      <c r="AY97" s="439"/>
      <c r="AZ97" s="439"/>
      <c r="BA97" s="439"/>
      <c r="BB97" s="439"/>
      <c r="BC97" s="52"/>
      <c r="BD97" s="52"/>
      <c r="BE97" s="52"/>
      <c r="BF97" s="53"/>
      <c r="BG97" s="53"/>
      <c r="BH97" s="53"/>
      <c r="BI97" s="53"/>
      <c r="BJ97" s="52"/>
      <c r="BK97" s="80"/>
      <c r="BL97" s="80"/>
      <c r="BM97" s="80"/>
      <c r="BN97" s="80"/>
      <c r="BO97" s="80"/>
      <c r="BP97" s="80"/>
      <c r="BQ97" s="80"/>
      <c r="BR97" s="80"/>
      <c r="BS97" s="80"/>
      <c r="BT97" s="26"/>
      <c r="BU97" s="26"/>
      <c r="BV97" s="26"/>
    </row>
    <row r="98" spans="1:74" s="3" customFormat="1" ht="13.9" customHeight="1">
      <c r="A98" s="26"/>
      <c r="B98" s="441" t="s">
        <v>685</v>
      </c>
      <c r="C98" s="441"/>
      <c r="D98" s="441"/>
      <c r="E98" s="442" t="s">
        <v>680</v>
      </c>
      <c r="F98" s="442"/>
      <c r="G98" s="442"/>
      <c r="H98" s="442"/>
      <c r="I98" s="442"/>
      <c r="J98" s="442"/>
      <c r="K98" s="442"/>
      <c r="L98" s="442"/>
      <c r="M98" s="442"/>
      <c r="N98" s="442"/>
      <c r="O98" s="442"/>
      <c r="P98" s="442"/>
      <c r="Q98" s="442"/>
      <c r="R98" s="442"/>
      <c r="S98" s="425"/>
      <c r="T98" s="425"/>
      <c r="U98" s="425"/>
      <c r="V98" s="425"/>
      <c r="W98" s="425"/>
      <c r="X98" s="425"/>
      <c r="Y98" s="425"/>
      <c r="Z98" s="425"/>
      <c r="AA98" s="425"/>
      <c r="AB98" s="425"/>
      <c r="AC98" s="425"/>
      <c r="AD98" s="425"/>
      <c r="AE98" s="425"/>
      <c r="AF98" s="425"/>
      <c r="AG98" s="425"/>
      <c r="AH98" s="425"/>
      <c r="AI98" s="425"/>
      <c r="AJ98" s="425"/>
      <c r="AK98" s="425"/>
      <c r="AL98" s="425"/>
      <c r="AM98" s="425"/>
      <c r="AN98" s="425"/>
      <c r="AO98" s="460" t="s">
        <v>725</v>
      </c>
      <c r="AP98" s="460"/>
      <c r="AQ98" s="460"/>
      <c r="AR98" s="460"/>
      <c r="AS98" s="460"/>
      <c r="AT98" s="460"/>
      <c r="AU98" s="460"/>
      <c r="AV98" s="460"/>
      <c r="AW98" s="460"/>
      <c r="AX98" s="460"/>
      <c r="AY98" s="460"/>
      <c r="AZ98" s="460"/>
      <c r="BA98" s="460"/>
      <c r="BB98" s="460"/>
      <c r="BC98" s="52"/>
      <c r="BD98" s="52"/>
      <c r="BE98" s="52"/>
      <c r="BF98" s="53"/>
      <c r="BG98" s="53"/>
      <c r="BH98" s="53"/>
      <c r="BI98" s="53"/>
      <c r="BJ98" s="52"/>
      <c r="BK98" s="80"/>
      <c r="BL98" s="80"/>
      <c r="BM98" s="80"/>
      <c r="BN98" s="80"/>
      <c r="BO98" s="80"/>
      <c r="BP98" s="80"/>
      <c r="BQ98" s="80"/>
      <c r="BR98" s="80"/>
      <c r="BS98" s="80"/>
      <c r="BT98" s="26"/>
      <c r="BU98" s="26"/>
      <c r="BV98" s="26"/>
    </row>
    <row r="99" spans="1:74" s="3" customFormat="1" ht="13.9" customHeight="1">
      <c r="A99" s="26"/>
      <c r="B99" s="441"/>
      <c r="C99" s="441"/>
      <c r="D99" s="441"/>
      <c r="E99" s="442"/>
      <c r="F99" s="442"/>
      <c r="G99" s="442"/>
      <c r="H99" s="442"/>
      <c r="I99" s="442"/>
      <c r="J99" s="442"/>
      <c r="K99" s="442"/>
      <c r="L99" s="442"/>
      <c r="M99" s="442"/>
      <c r="N99" s="442"/>
      <c r="O99" s="442"/>
      <c r="P99" s="442"/>
      <c r="Q99" s="442"/>
      <c r="R99" s="442"/>
      <c r="S99" s="425"/>
      <c r="T99" s="425"/>
      <c r="U99" s="425"/>
      <c r="V99" s="425"/>
      <c r="W99" s="425"/>
      <c r="X99" s="425"/>
      <c r="Y99" s="425"/>
      <c r="Z99" s="425"/>
      <c r="AA99" s="425"/>
      <c r="AB99" s="425"/>
      <c r="AC99" s="425"/>
      <c r="AD99" s="425"/>
      <c r="AE99" s="425"/>
      <c r="AF99" s="425"/>
      <c r="AG99" s="425"/>
      <c r="AH99" s="425"/>
      <c r="AI99" s="425"/>
      <c r="AJ99" s="425"/>
      <c r="AK99" s="425"/>
      <c r="AL99" s="425"/>
      <c r="AM99" s="425"/>
      <c r="AN99" s="425"/>
      <c r="AO99" s="460"/>
      <c r="AP99" s="460"/>
      <c r="AQ99" s="460"/>
      <c r="AR99" s="460"/>
      <c r="AS99" s="460"/>
      <c r="AT99" s="460"/>
      <c r="AU99" s="460"/>
      <c r="AV99" s="460"/>
      <c r="AW99" s="460"/>
      <c r="AX99" s="460"/>
      <c r="AY99" s="460"/>
      <c r="AZ99" s="460"/>
      <c r="BA99" s="460"/>
      <c r="BB99" s="460"/>
      <c r="BC99" s="52"/>
      <c r="BD99" s="52"/>
      <c r="BE99" s="52"/>
      <c r="BF99" s="53"/>
      <c r="BG99" s="53"/>
      <c r="BH99" s="53"/>
      <c r="BI99" s="53"/>
      <c r="BJ99" s="52"/>
      <c r="BK99" s="82"/>
      <c r="BL99" s="82"/>
      <c r="BM99" s="82"/>
      <c r="BN99" s="82"/>
      <c r="BO99" s="82"/>
      <c r="BP99" s="82"/>
      <c r="BQ99" s="82"/>
      <c r="BR99" s="82"/>
      <c r="BS99" s="82"/>
      <c r="BT99" s="26"/>
      <c r="BU99" s="26"/>
      <c r="BV99" s="26"/>
    </row>
    <row r="100" spans="1:74" s="3" customFormat="1" ht="13.9" customHeight="1">
      <c r="A100" s="26"/>
      <c r="B100" s="441" t="s">
        <v>686</v>
      </c>
      <c r="C100" s="441"/>
      <c r="D100" s="441"/>
      <c r="E100" s="442" t="s">
        <v>680</v>
      </c>
      <c r="F100" s="442"/>
      <c r="G100" s="442"/>
      <c r="H100" s="442"/>
      <c r="I100" s="442"/>
      <c r="J100" s="442"/>
      <c r="K100" s="442"/>
      <c r="L100" s="442"/>
      <c r="M100" s="442"/>
      <c r="N100" s="442"/>
      <c r="O100" s="442"/>
      <c r="P100" s="442"/>
      <c r="Q100" s="442"/>
      <c r="R100" s="442"/>
      <c r="S100" s="425"/>
      <c r="T100" s="425"/>
      <c r="U100" s="425"/>
      <c r="V100" s="425"/>
      <c r="W100" s="425"/>
      <c r="X100" s="425"/>
      <c r="Y100" s="425"/>
      <c r="Z100" s="425"/>
      <c r="AA100" s="425"/>
      <c r="AB100" s="425"/>
      <c r="AC100" s="425"/>
      <c r="AD100" s="425"/>
      <c r="AE100" s="425"/>
      <c r="AF100" s="425"/>
      <c r="AG100" s="425"/>
      <c r="AH100" s="425"/>
      <c r="AI100" s="425"/>
      <c r="AJ100" s="425"/>
      <c r="AK100" s="425"/>
      <c r="AL100" s="425"/>
      <c r="AM100" s="425"/>
      <c r="AN100" s="425"/>
      <c r="AO100" s="460"/>
      <c r="AP100" s="460"/>
      <c r="AQ100" s="460"/>
      <c r="AR100" s="460"/>
      <c r="AS100" s="460"/>
      <c r="AT100" s="460"/>
      <c r="AU100" s="460"/>
      <c r="AV100" s="460"/>
      <c r="AW100" s="460"/>
      <c r="AX100" s="460"/>
      <c r="AY100" s="460"/>
      <c r="AZ100" s="460"/>
      <c r="BA100" s="460"/>
      <c r="BB100" s="460"/>
      <c r="BC100" s="52"/>
      <c r="BD100" s="52"/>
      <c r="BE100" s="52"/>
      <c r="BF100" s="53"/>
      <c r="BG100" s="53"/>
      <c r="BH100" s="53"/>
      <c r="BI100" s="53"/>
      <c r="BJ100" s="52"/>
      <c r="BK100" s="82"/>
      <c r="BL100" s="82"/>
      <c r="BM100" s="82"/>
      <c r="BN100" s="82"/>
      <c r="BO100" s="82"/>
      <c r="BP100" s="82"/>
      <c r="BQ100" s="82"/>
      <c r="BR100" s="82"/>
      <c r="BS100" s="82"/>
      <c r="BT100" s="26"/>
      <c r="BU100" s="26"/>
      <c r="BV100" s="26"/>
    </row>
    <row r="101" spans="1:74" s="3" customFormat="1" ht="13.9" customHeight="1">
      <c r="A101" s="26"/>
      <c r="B101" s="441"/>
      <c r="C101" s="441"/>
      <c r="D101" s="441"/>
      <c r="E101" s="442"/>
      <c r="F101" s="442"/>
      <c r="G101" s="442"/>
      <c r="H101" s="442"/>
      <c r="I101" s="442"/>
      <c r="J101" s="442"/>
      <c r="K101" s="442"/>
      <c r="L101" s="442"/>
      <c r="M101" s="442"/>
      <c r="N101" s="442"/>
      <c r="O101" s="442"/>
      <c r="P101" s="442"/>
      <c r="Q101" s="442"/>
      <c r="R101" s="442"/>
      <c r="S101" s="425"/>
      <c r="T101" s="425"/>
      <c r="U101" s="425"/>
      <c r="V101" s="425"/>
      <c r="W101" s="425"/>
      <c r="X101" s="425"/>
      <c r="Y101" s="425"/>
      <c r="Z101" s="425"/>
      <c r="AA101" s="425"/>
      <c r="AB101" s="425"/>
      <c r="AC101" s="425"/>
      <c r="AD101" s="425"/>
      <c r="AE101" s="425"/>
      <c r="AF101" s="425"/>
      <c r="AG101" s="425"/>
      <c r="AH101" s="425"/>
      <c r="AI101" s="425"/>
      <c r="AJ101" s="425"/>
      <c r="AK101" s="425"/>
      <c r="AL101" s="425"/>
      <c r="AM101" s="425"/>
      <c r="AN101" s="425"/>
      <c r="AO101" s="460"/>
      <c r="AP101" s="460"/>
      <c r="AQ101" s="460"/>
      <c r="AR101" s="460"/>
      <c r="AS101" s="460"/>
      <c r="AT101" s="460"/>
      <c r="AU101" s="460"/>
      <c r="AV101" s="460"/>
      <c r="AW101" s="460"/>
      <c r="AX101" s="460"/>
      <c r="AY101" s="460"/>
      <c r="AZ101" s="460"/>
      <c r="BA101" s="460"/>
      <c r="BB101" s="460"/>
      <c r="BC101" s="52"/>
      <c r="BD101" s="52"/>
      <c r="BE101" s="52"/>
      <c r="BF101" s="53"/>
      <c r="BG101" s="53"/>
      <c r="BH101" s="53"/>
      <c r="BI101" s="53"/>
      <c r="BJ101" s="52"/>
      <c r="BK101" s="82"/>
      <c r="BL101" s="82"/>
      <c r="BM101" s="82"/>
      <c r="BN101" s="82"/>
      <c r="BO101" s="82"/>
      <c r="BP101" s="82"/>
      <c r="BQ101" s="82"/>
      <c r="BR101" s="82"/>
      <c r="BS101" s="82"/>
      <c r="BT101" s="26"/>
      <c r="BU101" s="26"/>
      <c r="BV101" s="26"/>
    </row>
    <row r="102" spans="1:74" s="3" customFormat="1" ht="13.9" customHeight="1">
      <c r="A102" s="26"/>
      <c r="B102" s="441" t="s">
        <v>687</v>
      </c>
      <c r="C102" s="441"/>
      <c r="D102" s="441"/>
      <c r="E102" s="442" t="s">
        <v>680</v>
      </c>
      <c r="F102" s="442"/>
      <c r="G102" s="442"/>
      <c r="H102" s="442"/>
      <c r="I102" s="442"/>
      <c r="J102" s="442"/>
      <c r="K102" s="442"/>
      <c r="L102" s="442"/>
      <c r="M102" s="442"/>
      <c r="N102" s="442"/>
      <c r="O102" s="442"/>
      <c r="P102" s="442"/>
      <c r="Q102" s="442"/>
      <c r="R102" s="442"/>
      <c r="S102" s="425"/>
      <c r="T102" s="425"/>
      <c r="U102" s="425"/>
      <c r="V102" s="425"/>
      <c r="W102" s="425"/>
      <c r="X102" s="425"/>
      <c r="Y102" s="425"/>
      <c r="Z102" s="425"/>
      <c r="AA102" s="425"/>
      <c r="AB102" s="425"/>
      <c r="AC102" s="425"/>
      <c r="AD102" s="425"/>
      <c r="AE102" s="425"/>
      <c r="AF102" s="425"/>
      <c r="AG102" s="425"/>
      <c r="AH102" s="425"/>
      <c r="AI102" s="425"/>
      <c r="AJ102" s="425"/>
      <c r="AK102" s="425"/>
      <c r="AL102" s="425"/>
      <c r="AM102" s="425"/>
      <c r="AN102" s="425"/>
      <c r="AO102" s="460"/>
      <c r="AP102" s="460"/>
      <c r="AQ102" s="460"/>
      <c r="AR102" s="460"/>
      <c r="AS102" s="460"/>
      <c r="AT102" s="460"/>
      <c r="AU102" s="460"/>
      <c r="AV102" s="460"/>
      <c r="AW102" s="460"/>
      <c r="AX102" s="460"/>
      <c r="AY102" s="460"/>
      <c r="AZ102" s="460"/>
      <c r="BA102" s="460"/>
      <c r="BB102" s="460"/>
      <c r="BC102" s="52"/>
      <c r="BD102" s="52"/>
      <c r="BE102" s="52"/>
      <c r="BF102" s="53"/>
      <c r="BG102" s="53"/>
      <c r="BH102" s="53"/>
      <c r="BI102" s="53"/>
      <c r="BJ102" s="52"/>
      <c r="BK102" s="82"/>
      <c r="BL102" s="82"/>
      <c r="BM102" s="82"/>
      <c r="BN102" s="82"/>
      <c r="BO102" s="82"/>
      <c r="BP102" s="82"/>
      <c r="BQ102" s="82"/>
      <c r="BR102" s="82"/>
      <c r="BS102" s="82"/>
      <c r="BT102" s="26"/>
      <c r="BU102" s="26"/>
      <c r="BV102" s="26"/>
    </row>
    <row r="103" spans="1:74" s="3" customFormat="1" ht="13.9" customHeight="1">
      <c r="A103" s="26"/>
      <c r="B103" s="441"/>
      <c r="C103" s="441"/>
      <c r="D103" s="441"/>
      <c r="E103" s="442"/>
      <c r="F103" s="442"/>
      <c r="G103" s="442"/>
      <c r="H103" s="442"/>
      <c r="I103" s="442"/>
      <c r="J103" s="442"/>
      <c r="K103" s="442"/>
      <c r="L103" s="442"/>
      <c r="M103" s="442"/>
      <c r="N103" s="442"/>
      <c r="O103" s="442"/>
      <c r="P103" s="442"/>
      <c r="Q103" s="442"/>
      <c r="R103" s="442"/>
      <c r="S103" s="425"/>
      <c r="T103" s="425"/>
      <c r="U103" s="425"/>
      <c r="V103" s="425"/>
      <c r="W103" s="425"/>
      <c r="X103" s="425"/>
      <c r="Y103" s="425"/>
      <c r="Z103" s="425"/>
      <c r="AA103" s="425"/>
      <c r="AB103" s="425"/>
      <c r="AC103" s="425"/>
      <c r="AD103" s="425"/>
      <c r="AE103" s="425"/>
      <c r="AF103" s="425"/>
      <c r="AG103" s="425"/>
      <c r="AH103" s="425"/>
      <c r="AI103" s="425"/>
      <c r="AJ103" s="425"/>
      <c r="AK103" s="425"/>
      <c r="AL103" s="425"/>
      <c r="AM103" s="425"/>
      <c r="AN103" s="425"/>
      <c r="AO103" s="460"/>
      <c r="AP103" s="460"/>
      <c r="AQ103" s="460"/>
      <c r="AR103" s="460"/>
      <c r="AS103" s="460"/>
      <c r="AT103" s="460"/>
      <c r="AU103" s="460"/>
      <c r="AV103" s="460"/>
      <c r="AW103" s="460"/>
      <c r="AX103" s="460"/>
      <c r="AY103" s="460"/>
      <c r="AZ103" s="460"/>
      <c r="BA103" s="460"/>
      <c r="BB103" s="460"/>
      <c r="BC103" s="52"/>
      <c r="BD103" s="52"/>
      <c r="BE103" s="52"/>
      <c r="BF103" s="53"/>
      <c r="BG103" s="53"/>
      <c r="BH103" s="53"/>
      <c r="BI103" s="53"/>
      <c r="BJ103" s="52"/>
      <c r="BK103" s="82"/>
      <c r="BL103" s="82"/>
      <c r="BM103" s="82"/>
      <c r="BN103" s="82"/>
      <c r="BO103" s="82"/>
      <c r="BP103" s="82"/>
      <c r="BQ103" s="82"/>
      <c r="BR103" s="82"/>
      <c r="BS103" s="82"/>
      <c r="BT103" s="26"/>
      <c r="BU103" s="26"/>
      <c r="BV103" s="26"/>
    </row>
    <row r="104" spans="1:74" s="3" customFormat="1" ht="13.9" customHeight="1">
      <c r="A104" s="26"/>
      <c r="B104" s="441" t="s">
        <v>688</v>
      </c>
      <c r="C104" s="441"/>
      <c r="D104" s="441"/>
      <c r="E104" s="442" t="s">
        <v>680</v>
      </c>
      <c r="F104" s="442"/>
      <c r="G104" s="442"/>
      <c r="H104" s="442"/>
      <c r="I104" s="442"/>
      <c r="J104" s="442"/>
      <c r="K104" s="442"/>
      <c r="L104" s="442"/>
      <c r="M104" s="442"/>
      <c r="N104" s="442"/>
      <c r="O104" s="442"/>
      <c r="P104" s="442"/>
      <c r="Q104" s="442"/>
      <c r="R104" s="442"/>
      <c r="S104" s="425"/>
      <c r="T104" s="425"/>
      <c r="U104" s="425"/>
      <c r="V104" s="425"/>
      <c r="W104" s="425"/>
      <c r="X104" s="425"/>
      <c r="Y104" s="425"/>
      <c r="Z104" s="425"/>
      <c r="AA104" s="425"/>
      <c r="AB104" s="425"/>
      <c r="AC104" s="425"/>
      <c r="AD104" s="425"/>
      <c r="AE104" s="425"/>
      <c r="AF104" s="425"/>
      <c r="AG104" s="425"/>
      <c r="AH104" s="425"/>
      <c r="AI104" s="425"/>
      <c r="AJ104" s="425"/>
      <c r="AK104" s="425"/>
      <c r="AL104" s="425"/>
      <c r="AM104" s="425"/>
      <c r="AN104" s="425"/>
      <c r="AO104" s="460"/>
      <c r="AP104" s="460"/>
      <c r="AQ104" s="460"/>
      <c r="AR104" s="460"/>
      <c r="AS104" s="460"/>
      <c r="AT104" s="460"/>
      <c r="AU104" s="460"/>
      <c r="AV104" s="460"/>
      <c r="AW104" s="460"/>
      <c r="AX104" s="460"/>
      <c r="AY104" s="460"/>
      <c r="AZ104" s="460"/>
      <c r="BA104" s="460"/>
      <c r="BB104" s="460"/>
      <c r="BC104" s="52"/>
      <c r="BD104" s="52"/>
      <c r="BE104" s="52"/>
      <c r="BF104" s="53"/>
      <c r="BG104" s="53"/>
      <c r="BH104" s="53"/>
      <c r="BI104" s="53"/>
      <c r="BJ104" s="52"/>
      <c r="BK104" s="82"/>
      <c r="BL104" s="82"/>
      <c r="BM104" s="82"/>
      <c r="BN104" s="82"/>
      <c r="BO104" s="82"/>
      <c r="BP104" s="82"/>
      <c r="BQ104" s="82"/>
      <c r="BR104" s="82"/>
      <c r="BS104" s="82"/>
      <c r="BT104" s="26"/>
      <c r="BU104" s="26"/>
      <c r="BV104" s="26"/>
    </row>
    <row r="105" spans="1:74" s="3" customFormat="1" ht="13.9" customHeight="1">
      <c r="A105" s="26"/>
      <c r="B105" s="441"/>
      <c r="C105" s="441"/>
      <c r="D105" s="441"/>
      <c r="E105" s="442"/>
      <c r="F105" s="442"/>
      <c r="G105" s="442"/>
      <c r="H105" s="442"/>
      <c r="I105" s="442"/>
      <c r="J105" s="442"/>
      <c r="K105" s="442"/>
      <c r="L105" s="442"/>
      <c r="M105" s="442"/>
      <c r="N105" s="442"/>
      <c r="O105" s="442"/>
      <c r="P105" s="442"/>
      <c r="Q105" s="442"/>
      <c r="R105" s="442"/>
      <c r="S105" s="425"/>
      <c r="T105" s="425"/>
      <c r="U105" s="425"/>
      <c r="V105" s="425"/>
      <c r="W105" s="425"/>
      <c r="X105" s="425"/>
      <c r="Y105" s="425"/>
      <c r="Z105" s="425"/>
      <c r="AA105" s="425"/>
      <c r="AB105" s="425"/>
      <c r="AC105" s="425"/>
      <c r="AD105" s="425"/>
      <c r="AE105" s="425"/>
      <c r="AF105" s="425"/>
      <c r="AG105" s="425"/>
      <c r="AH105" s="425"/>
      <c r="AI105" s="425"/>
      <c r="AJ105" s="425"/>
      <c r="AK105" s="425"/>
      <c r="AL105" s="425"/>
      <c r="AM105" s="425"/>
      <c r="AN105" s="425"/>
      <c r="AO105" s="460"/>
      <c r="AP105" s="460"/>
      <c r="AQ105" s="460"/>
      <c r="AR105" s="460"/>
      <c r="AS105" s="460"/>
      <c r="AT105" s="460"/>
      <c r="AU105" s="460"/>
      <c r="AV105" s="460"/>
      <c r="AW105" s="460"/>
      <c r="AX105" s="460"/>
      <c r="AY105" s="460"/>
      <c r="AZ105" s="460"/>
      <c r="BA105" s="460"/>
      <c r="BB105" s="460"/>
      <c r="BC105" s="52"/>
      <c r="BD105" s="52"/>
      <c r="BE105" s="52"/>
      <c r="BF105" s="53"/>
      <c r="BG105" s="53"/>
      <c r="BH105" s="53"/>
      <c r="BI105" s="53"/>
      <c r="BJ105" s="52"/>
      <c r="BK105" s="82"/>
      <c r="BL105" s="82"/>
      <c r="BM105" s="82"/>
      <c r="BN105" s="82"/>
      <c r="BO105" s="82"/>
      <c r="BP105" s="82"/>
      <c r="BQ105" s="82"/>
      <c r="BR105" s="82"/>
      <c r="BS105" s="82"/>
      <c r="BT105" s="26"/>
      <c r="BU105" s="26"/>
      <c r="BV105" s="26"/>
    </row>
    <row r="106" spans="1:74" s="3" customFormat="1" ht="13.9" customHeight="1">
      <c r="A106" s="26"/>
      <c r="B106" s="441" t="s">
        <v>689</v>
      </c>
      <c r="C106" s="441"/>
      <c r="D106" s="441"/>
      <c r="E106" s="442" t="s">
        <v>680</v>
      </c>
      <c r="F106" s="442"/>
      <c r="G106" s="442"/>
      <c r="H106" s="442"/>
      <c r="I106" s="442"/>
      <c r="J106" s="442"/>
      <c r="K106" s="442"/>
      <c r="L106" s="442"/>
      <c r="M106" s="442"/>
      <c r="N106" s="442"/>
      <c r="O106" s="442"/>
      <c r="P106" s="442"/>
      <c r="Q106" s="442"/>
      <c r="R106" s="442"/>
      <c r="S106" s="425"/>
      <c r="T106" s="425"/>
      <c r="U106" s="425"/>
      <c r="V106" s="425"/>
      <c r="W106" s="425"/>
      <c r="X106" s="425"/>
      <c r="Y106" s="425"/>
      <c r="Z106" s="425"/>
      <c r="AA106" s="425"/>
      <c r="AB106" s="425"/>
      <c r="AC106" s="425"/>
      <c r="AD106" s="425"/>
      <c r="AE106" s="425"/>
      <c r="AF106" s="425"/>
      <c r="AG106" s="425"/>
      <c r="AH106" s="425"/>
      <c r="AI106" s="425"/>
      <c r="AJ106" s="425"/>
      <c r="AK106" s="425"/>
      <c r="AL106" s="425"/>
      <c r="AM106" s="425"/>
      <c r="AN106" s="425"/>
      <c r="AO106" s="460"/>
      <c r="AP106" s="460"/>
      <c r="AQ106" s="460"/>
      <c r="AR106" s="460"/>
      <c r="AS106" s="460"/>
      <c r="AT106" s="460"/>
      <c r="AU106" s="460"/>
      <c r="AV106" s="460"/>
      <c r="AW106" s="460"/>
      <c r="AX106" s="460"/>
      <c r="AY106" s="460"/>
      <c r="AZ106" s="460"/>
      <c r="BA106" s="460"/>
      <c r="BB106" s="460"/>
      <c r="BC106" s="25"/>
      <c r="BD106" s="25"/>
      <c r="BE106" s="25"/>
      <c r="BF106" s="25"/>
      <c r="BG106" s="25"/>
      <c r="BH106" s="25"/>
      <c r="BI106" s="25"/>
      <c r="BJ106" s="25"/>
      <c r="BK106" s="82"/>
      <c r="BL106" s="82"/>
      <c r="BM106" s="82"/>
      <c r="BN106" s="82"/>
      <c r="BO106" s="82"/>
      <c r="BP106" s="82"/>
      <c r="BQ106" s="82"/>
      <c r="BR106" s="82"/>
      <c r="BS106" s="82"/>
      <c r="BT106" s="26"/>
      <c r="BU106" s="26"/>
      <c r="BV106" s="26"/>
    </row>
    <row r="107" spans="1:74" s="3" customFormat="1" ht="13.9" customHeight="1">
      <c r="A107" s="26"/>
      <c r="B107" s="441"/>
      <c r="C107" s="441"/>
      <c r="D107" s="441"/>
      <c r="E107" s="442"/>
      <c r="F107" s="442"/>
      <c r="G107" s="442"/>
      <c r="H107" s="442"/>
      <c r="I107" s="442"/>
      <c r="J107" s="442"/>
      <c r="K107" s="442"/>
      <c r="L107" s="442"/>
      <c r="M107" s="442"/>
      <c r="N107" s="442"/>
      <c r="O107" s="442"/>
      <c r="P107" s="442"/>
      <c r="Q107" s="442"/>
      <c r="R107" s="442"/>
      <c r="S107" s="425"/>
      <c r="T107" s="425"/>
      <c r="U107" s="425"/>
      <c r="V107" s="425"/>
      <c r="W107" s="425"/>
      <c r="X107" s="425"/>
      <c r="Y107" s="425"/>
      <c r="Z107" s="425"/>
      <c r="AA107" s="425"/>
      <c r="AB107" s="425"/>
      <c r="AC107" s="425"/>
      <c r="AD107" s="425"/>
      <c r="AE107" s="425"/>
      <c r="AF107" s="425"/>
      <c r="AG107" s="425"/>
      <c r="AH107" s="425"/>
      <c r="AI107" s="425"/>
      <c r="AJ107" s="425"/>
      <c r="AK107" s="425"/>
      <c r="AL107" s="425"/>
      <c r="AM107" s="425"/>
      <c r="AN107" s="425"/>
      <c r="AO107" s="460"/>
      <c r="AP107" s="460"/>
      <c r="AQ107" s="460"/>
      <c r="AR107" s="460"/>
      <c r="AS107" s="460"/>
      <c r="AT107" s="460"/>
      <c r="AU107" s="460"/>
      <c r="AV107" s="460"/>
      <c r="AW107" s="460"/>
      <c r="AX107" s="460"/>
      <c r="AY107" s="460"/>
      <c r="AZ107" s="460"/>
      <c r="BA107" s="460"/>
      <c r="BB107" s="460"/>
      <c r="BC107" s="25"/>
      <c r="BD107" s="25"/>
      <c r="BE107" s="25"/>
      <c r="BF107" s="25"/>
      <c r="BG107" s="25"/>
      <c r="BH107" s="25"/>
      <c r="BI107" s="25"/>
      <c r="BJ107" s="25"/>
      <c r="BK107" s="82"/>
      <c r="BL107" s="82"/>
      <c r="BM107" s="82"/>
      <c r="BN107" s="82"/>
      <c r="BO107" s="82"/>
      <c r="BP107" s="82"/>
      <c r="BQ107" s="82"/>
      <c r="BR107" s="82"/>
      <c r="BS107" s="82"/>
      <c r="BT107" s="26"/>
      <c r="BU107" s="26"/>
      <c r="BV107" s="26"/>
    </row>
    <row r="108" spans="1:74" s="3" customFormat="1" ht="13.9" customHeight="1">
      <c r="A108" s="26"/>
      <c r="B108" s="441" t="s">
        <v>690</v>
      </c>
      <c r="C108" s="441"/>
      <c r="D108" s="441"/>
      <c r="E108" s="442" t="s">
        <v>680</v>
      </c>
      <c r="F108" s="442"/>
      <c r="G108" s="442"/>
      <c r="H108" s="442"/>
      <c r="I108" s="442"/>
      <c r="J108" s="442"/>
      <c r="K108" s="442"/>
      <c r="L108" s="442"/>
      <c r="M108" s="442"/>
      <c r="N108" s="442"/>
      <c r="O108" s="442"/>
      <c r="P108" s="442"/>
      <c r="Q108" s="442"/>
      <c r="R108" s="442"/>
      <c r="S108" s="425"/>
      <c r="T108" s="425"/>
      <c r="U108" s="425"/>
      <c r="V108" s="425"/>
      <c r="W108" s="425"/>
      <c r="X108" s="425"/>
      <c r="Y108" s="425"/>
      <c r="Z108" s="425"/>
      <c r="AA108" s="425"/>
      <c r="AB108" s="425"/>
      <c r="AC108" s="425"/>
      <c r="AD108" s="425"/>
      <c r="AE108" s="425"/>
      <c r="AF108" s="425"/>
      <c r="AG108" s="425"/>
      <c r="AH108" s="425"/>
      <c r="AI108" s="425"/>
      <c r="AJ108" s="425"/>
      <c r="AK108" s="425"/>
      <c r="AL108" s="425"/>
      <c r="AM108" s="425"/>
      <c r="AN108" s="425"/>
      <c r="AO108" s="460"/>
      <c r="AP108" s="460"/>
      <c r="AQ108" s="460"/>
      <c r="AR108" s="460"/>
      <c r="AS108" s="460"/>
      <c r="AT108" s="460"/>
      <c r="AU108" s="460"/>
      <c r="AV108" s="460"/>
      <c r="AW108" s="460"/>
      <c r="AX108" s="460"/>
      <c r="AY108" s="460"/>
      <c r="AZ108" s="460"/>
      <c r="BA108" s="460"/>
      <c r="BB108" s="460"/>
      <c r="BC108" s="25"/>
      <c r="BD108" s="25"/>
      <c r="BE108" s="25"/>
      <c r="BF108" s="25"/>
      <c r="BG108" s="25"/>
      <c r="BH108" s="25"/>
      <c r="BI108" s="25"/>
      <c r="BJ108" s="25"/>
      <c r="BK108" s="82"/>
      <c r="BL108" s="82"/>
      <c r="BM108" s="82"/>
      <c r="BN108" s="82"/>
      <c r="BO108" s="82"/>
      <c r="BP108" s="82"/>
      <c r="BQ108" s="82"/>
      <c r="BR108" s="82"/>
      <c r="BS108" s="82"/>
      <c r="BT108" s="26"/>
      <c r="BU108" s="26"/>
      <c r="BV108" s="26"/>
    </row>
    <row r="109" spans="1:74" s="3" customFormat="1" ht="13.9" customHeight="1">
      <c r="A109" s="26"/>
      <c r="B109" s="441"/>
      <c r="C109" s="441"/>
      <c r="D109" s="441"/>
      <c r="E109" s="442"/>
      <c r="F109" s="442"/>
      <c r="G109" s="442"/>
      <c r="H109" s="442"/>
      <c r="I109" s="442"/>
      <c r="J109" s="442"/>
      <c r="K109" s="442"/>
      <c r="L109" s="442"/>
      <c r="M109" s="442"/>
      <c r="N109" s="442"/>
      <c r="O109" s="442"/>
      <c r="P109" s="442"/>
      <c r="Q109" s="442"/>
      <c r="R109" s="442"/>
      <c r="S109" s="425"/>
      <c r="T109" s="425"/>
      <c r="U109" s="425"/>
      <c r="V109" s="425"/>
      <c r="W109" s="425"/>
      <c r="X109" s="425"/>
      <c r="Y109" s="425"/>
      <c r="Z109" s="425"/>
      <c r="AA109" s="425"/>
      <c r="AB109" s="425"/>
      <c r="AC109" s="425"/>
      <c r="AD109" s="425"/>
      <c r="AE109" s="425"/>
      <c r="AF109" s="425"/>
      <c r="AG109" s="425"/>
      <c r="AH109" s="425"/>
      <c r="AI109" s="425"/>
      <c r="AJ109" s="425"/>
      <c r="AK109" s="425"/>
      <c r="AL109" s="425"/>
      <c r="AM109" s="425"/>
      <c r="AN109" s="425"/>
      <c r="AO109" s="460"/>
      <c r="AP109" s="460"/>
      <c r="AQ109" s="460"/>
      <c r="AR109" s="460"/>
      <c r="AS109" s="460"/>
      <c r="AT109" s="460"/>
      <c r="AU109" s="460"/>
      <c r="AV109" s="460"/>
      <c r="AW109" s="460"/>
      <c r="AX109" s="460"/>
      <c r="AY109" s="460"/>
      <c r="AZ109" s="460"/>
      <c r="BA109" s="460"/>
      <c r="BB109" s="460"/>
      <c r="BC109" s="25"/>
      <c r="BD109" s="25"/>
      <c r="BE109" s="25"/>
      <c r="BF109" s="25"/>
      <c r="BG109" s="25"/>
      <c r="BH109" s="25"/>
      <c r="BI109" s="25"/>
      <c r="BJ109" s="25"/>
      <c r="BK109" s="82"/>
      <c r="BL109" s="82"/>
      <c r="BM109" s="82"/>
      <c r="BN109" s="82"/>
      <c r="BO109" s="82"/>
      <c r="BP109" s="82"/>
      <c r="BQ109" s="82"/>
      <c r="BR109" s="82"/>
      <c r="BS109" s="82"/>
      <c r="BT109" s="26"/>
      <c r="BU109" s="26"/>
      <c r="BV109" s="26"/>
    </row>
    <row r="110" spans="1:74" s="3" customFormat="1" ht="13.9" customHeight="1">
      <c r="A110" s="26"/>
      <c r="B110" s="441" t="s">
        <v>691</v>
      </c>
      <c r="C110" s="441"/>
      <c r="D110" s="441"/>
      <c r="E110" s="442" t="s">
        <v>680</v>
      </c>
      <c r="F110" s="442"/>
      <c r="G110" s="442"/>
      <c r="H110" s="442"/>
      <c r="I110" s="442"/>
      <c r="J110" s="442"/>
      <c r="K110" s="442"/>
      <c r="L110" s="442"/>
      <c r="M110" s="442"/>
      <c r="N110" s="442"/>
      <c r="O110" s="442"/>
      <c r="P110" s="442"/>
      <c r="Q110" s="442"/>
      <c r="R110" s="442"/>
      <c r="S110" s="425"/>
      <c r="T110" s="425"/>
      <c r="U110" s="425"/>
      <c r="V110" s="425"/>
      <c r="W110" s="425"/>
      <c r="X110" s="425"/>
      <c r="Y110" s="425"/>
      <c r="Z110" s="425"/>
      <c r="AA110" s="425"/>
      <c r="AB110" s="425"/>
      <c r="AC110" s="425"/>
      <c r="AD110" s="425"/>
      <c r="AE110" s="425"/>
      <c r="AF110" s="425"/>
      <c r="AG110" s="425"/>
      <c r="AH110" s="425"/>
      <c r="AI110" s="425"/>
      <c r="AJ110" s="425"/>
      <c r="AK110" s="425"/>
      <c r="AL110" s="425"/>
      <c r="AM110" s="425"/>
      <c r="AN110" s="425"/>
      <c r="AO110" s="460"/>
      <c r="AP110" s="460"/>
      <c r="AQ110" s="460"/>
      <c r="AR110" s="460"/>
      <c r="AS110" s="460"/>
      <c r="AT110" s="460"/>
      <c r="AU110" s="460"/>
      <c r="AV110" s="460"/>
      <c r="AW110" s="460"/>
      <c r="AX110" s="460"/>
      <c r="AY110" s="460"/>
      <c r="AZ110" s="460"/>
      <c r="BA110" s="460"/>
      <c r="BB110" s="460"/>
      <c r="BC110" s="25"/>
      <c r="BD110" s="25"/>
      <c r="BE110" s="25"/>
      <c r="BF110" s="25"/>
      <c r="BG110" s="25"/>
      <c r="BH110" s="25"/>
      <c r="BI110" s="25"/>
      <c r="BJ110" s="25"/>
      <c r="BK110" s="82"/>
      <c r="BL110" s="82"/>
      <c r="BM110" s="82"/>
      <c r="BN110" s="82"/>
      <c r="BO110" s="82"/>
      <c r="BP110" s="82"/>
      <c r="BQ110" s="82"/>
      <c r="BR110" s="82"/>
      <c r="BS110" s="82"/>
      <c r="BT110" s="26"/>
      <c r="BU110" s="26"/>
      <c r="BV110" s="26"/>
    </row>
    <row r="111" spans="1:74" s="3" customFormat="1" ht="13.9" customHeight="1">
      <c r="A111" s="26"/>
      <c r="B111" s="441"/>
      <c r="C111" s="441"/>
      <c r="D111" s="441"/>
      <c r="E111" s="442"/>
      <c r="F111" s="442"/>
      <c r="G111" s="442"/>
      <c r="H111" s="442"/>
      <c r="I111" s="442"/>
      <c r="J111" s="442"/>
      <c r="K111" s="442"/>
      <c r="L111" s="442"/>
      <c r="M111" s="442"/>
      <c r="N111" s="442"/>
      <c r="O111" s="442"/>
      <c r="P111" s="442"/>
      <c r="Q111" s="442"/>
      <c r="R111" s="442"/>
      <c r="S111" s="425"/>
      <c r="T111" s="425"/>
      <c r="U111" s="425"/>
      <c r="V111" s="425"/>
      <c r="W111" s="425"/>
      <c r="X111" s="425"/>
      <c r="Y111" s="425"/>
      <c r="Z111" s="425"/>
      <c r="AA111" s="425"/>
      <c r="AB111" s="425"/>
      <c r="AC111" s="425"/>
      <c r="AD111" s="425"/>
      <c r="AE111" s="425"/>
      <c r="AF111" s="425"/>
      <c r="AG111" s="425"/>
      <c r="AH111" s="425"/>
      <c r="AI111" s="425"/>
      <c r="AJ111" s="425"/>
      <c r="AK111" s="425"/>
      <c r="AL111" s="425"/>
      <c r="AM111" s="425"/>
      <c r="AN111" s="425"/>
      <c r="AO111" s="460"/>
      <c r="AP111" s="460"/>
      <c r="AQ111" s="460"/>
      <c r="AR111" s="460"/>
      <c r="AS111" s="460"/>
      <c r="AT111" s="460"/>
      <c r="AU111" s="460"/>
      <c r="AV111" s="460"/>
      <c r="AW111" s="460"/>
      <c r="AX111" s="460"/>
      <c r="AY111" s="460"/>
      <c r="AZ111" s="460"/>
      <c r="BA111" s="460"/>
      <c r="BB111" s="460"/>
      <c r="BC111" s="25"/>
      <c r="BD111" s="25"/>
      <c r="BE111" s="25"/>
      <c r="BF111" s="25"/>
      <c r="BG111" s="25"/>
      <c r="BH111" s="25"/>
      <c r="BI111" s="25"/>
      <c r="BJ111" s="25"/>
      <c r="BK111" s="82"/>
      <c r="BL111" s="82"/>
      <c r="BM111" s="82"/>
      <c r="BN111" s="82"/>
      <c r="BO111" s="82"/>
      <c r="BP111" s="82"/>
      <c r="BQ111" s="82"/>
      <c r="BR111" s="82"/>
      <c r="BS111" s="82"/>
      <c r="BT111" s="26"/>
      <c r="BU111" s="26"/>
      <c r="BV111" s="26"/>
    </row>
    <row r="112" spans="1:74" s="3" customFormat="1" ht="13.9" customHeight="1">
      <c r="A112" s="26"/>
      <c r="B112" s="441" t="s">
        <v>692</v>
      </c>
      <c r="C112" s="441"/>
      <c r="D112" s="441"/>
      <c r="E112" s="442" t="s">
        <v>680</v>
      </c>
      <c r="F112" s="442"/>
      <c r="G112" s="442"/>
      <c r="H112" s="442"/>
      <c r="I112" s="442"/>
      <c r="J112" s="442"/>
      <c r="K112" s="442"/>
      <c r="L112" s="442"/>
      <c r="M112" s="442"/>
      <c r="N112" s="442"/>
      <c r="O112" s="442"/>
      <c r="P112" s="442"/>
      <c r="Q112" s="442"/>
      <c r="R112" s="442"/>
      <c r="S112" s="425"/>
      <c r="T112" s="425"/>
      <c r="U112" s="425"/>
      <c r="V112" s="425"/>
      <c r="W112" s="425"/>
      <c r="X112" s="425"/>
      <c r="Y112" s="425"/>
      <c r="Z112" s="425"/>
      <c r="AA112" s="425"/>
      <c r="AB112" s="425"/>
      <c r="AC112" s="425"/>
      <c r="AD112" s="425"/>
      <c r="AE112" s="425"/>
      <c r="AF112" s="425"/>
      <c r="AG112" s="425"/>
      <c r="AH112" s="425"/>
      <c r="AI112" s="425"/>
      <c r="AJ112" s="425"/>
      <c r="AK112" s="425"/>
      <c r="AL112" s="425"/>
      <c r="AM112" s="425"/>
      <c r="AN112" s="425"/>
      <c r="AO112" s="460"/>
      <c r="AP112" s="460"/>
      <c r="AQ112" s="460"/>
      <c r="AR112" s="460"/>
      <c r="AS112" s="460"/>
      <c r="AT112" s="460"/>
      <c r="AU112" s="460"/>
      <c r="AV112" s="460"/>
      <c r="AW112" s="460"/>
      <c r="AX112" s="460"/>
      <c r="AY112" s="460"/>
      <c r="AZ112" s="460"/>
      <c r="BA112" s="460"/>
      <c r="BB112" s="460"/>
      <c r="BC112" s="25"/>
      <c r="BD112" s="25"/>
      <c r="BE112" s="25"/>
      <c r="BF112" s="25"/>
      <c r="BG112" s="25"/>
      <c r="BH112" s="25"/>
      <c r="BI112" s="25"/>
      <c r="BJ112" s="25"/>
      <c r="BK112" s="82"/>
      <c r="BL112" s="82"/>
      <c r="BM112" s="82"/>
      <c r="BN112" s="82"/>
      <c r="BO112" s="82"/>
      <c r="BP112" s="82"/>
      <c r="BQ112" s="82"/>
      <c r="BR112" s="82"/>
      <c r="BS112" s="82"/>
      <c r="BT112" s="26"/>
      <c r="BU112" s="26"/>
      <c r="BV112" s="26"/>
    </row>
    <row r="113" spans="1:74" s="3" customFormat="1" ht="13.9" customHeight="1">
      <c r="A113" s="26"/>
      <c r="B113" s="441"/>
      <c r="C113" s="441"/>
      <c r="D113" s="441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25"/>
      <c r="T113" s="425"/>
      <c r="U113" s="425"/>
      <c r="V113" s="425"/>
      <c r="W113" s="425"/>
      <c r="X113" s="425"/>
      <c r="Y113" s="425"/>
      <c r="Z113" s="425"/>
      <c r="AA113" s="425"/>
      <c r="AB113" s="425"/>
      <c r="AC113" s="425"/>
      <c r="AD113" s="425"/>
      <c r="AE113" s="425"/>
      <c r="AF113" s="425"/>
      <c r="AG113" s="425"/>
      <c r="AH113" s="425"/>
      <c r="AI113" s="425"/>
      <c r="AJ113" s="425"/>
      <c r="AK113" s="425"/>
      <c r="AL113" s="425"/>
      <c r="AM113" s="425"/>
      <c r="AN113" s="425"/>
      <c r="AO113" s="460"/>
      <c r="AP113" s="460"/>
      <c r="AQ113" s="460"/>
      <c r="AR113" s="460"/>
      <c r="AS113" s="460"/>
      <c r="AT113" s="460"/>
      <c r="AU113" s="460"/>
      <c r="AV113" s="460"/>
      <c r="AW113" s="460"/>
      <c r="AX113" s="460"/>
      <c r="AY113" s="460"/>
      <c r="AZ113" s="460"/>
      <c r="BA113" s="460"/>
      <c r="BB113" s="460"/>
      <c r="BC113" s="25"/>
      <c r="BD113" s="25"/>
      <c r="BE113" s="25"/>
      <c r="BF113" s="25"/>
      <c r="BG113" s="25"/>
      <c r="BH113" s="25"/>
      <c r="BI113" s="25"/>
      <c r="BJ113" s="25"/>
      <c r="BK113" s="82"/>
      <c r="BL113" s="82"/>
      <c r="BM113" s="82"/>
      <c r="BN113" s="82"/>
      <c r="BO113" s="82"/>
      <c r="BP113" s="82"/>
      <c r="BQ113" s="82"/>
      <c r="BR113" s="82"/>
      <c r="BS113" s="82"/>
      <c r="BT113" s="26"/>
      <c r="BU113" s="26"/>
      <c r="BV113" s="26"/>
    </row>
    <row r="114" spans="1:74" s="3" customFormat="1" ht="13.9" customHeight="1">
      <c r="A114" s="26"/>
      <c r="B114" s="441" t="s">
        <v>693</v>
      </c>
      <c r="C114" s="441"/>
      <c r="D114" s="441"/>
      <c r="E114" s="442" t="s">
        <v>680</v>
      </c>
      <c r="F114" s="442"/>
      <c r="G114" s="442"/>
      <c r="H114" s="442"/>
      <c r="I114" s="442"/>
      <c r="J114" s="442"/>
      <c r="K114" s="442"/>
      <c r="L114" s="442"/>
      <c r="M114" s="442"/>
      <c r="N114" s="442"/>
      <c r="O114" s="442"/>
      <c r="P114" s="442"/>
      <c r="Q114" s="442"/>
      <c r="R114" s="442"/>
      <c r="S114" s="425"/>
      <c r="T114" s="425"/>
      <c r="U114" s="425"/>
      <c r="V114" s="425"/>
      <c r="W114" s="425"/>
      <c r="X114" s="425"/>
      <c r="Y114" s="425"/>
      <c r="Z114" s="425"/>
      <c r="AA114" s="425"/>
      <c r="AB114" s="425"/>
      <c r="AC114" s="425"/>
      <c r="AD114" s="425"/>
      <c r="AE114" s="425"/>
      <c r="AF114" s="425"/>
      <c r="AG114" s="425"/>
      <c r="AH114" s="425"/>
      <c r="AI114" s="425"/>
      <c r="AJ114" s="425"/>
      <c r="AK114" s="425"/>
      <c r="AL114" s="425"/>
      <c r="AM114" s="425"/>
      <c r="AN114" s="425"/>
      <c r="AO114" s="460"/>
      <c r="AP114" s="460"/>
      <c r="AQ114" s="460"/>
      <c r="AR114" s="460"/>
      <c r="AS114" s="460"/>
      <c r="AT114" s="460"/>
      <c r="AU114" s="460"/>
      <c r="AV114" s="460"/>
      <c r="AW114" s="460"/>
      <c r="AX114" s="460"/>
      <c r="AY114" s="460"/>
      <c r="AZ114" s="460"/>
      <c r="BA114" s="460"/>
      <c r="BB114" s="460"/>
      <c r="BC114" s="25"/>
      <c r="BD114" s="25"/>
      <c r="BE114" s="25"/>
      <c r="BF114" s="25"/>
      <c r="BG114" s="25"/>
      <c r="BH114" s="25"/>
      <c r="BI114" s="25"/>
      <c r="BJ114" s="25"/>
      <c r="BK114" s="82"/>
      <c r="BL114" s="82"/>
      <c r="BM114" s="82"/>
      <c r="BN114" s="82"/>
      <c r="BO114" s="82"/>
      <c r="BP114" s="82"/>
      <c r="BQ114" s="82"/>
      <c r="BR114" s="82"/>
      <c r="BS114" s="82"/>
      <c r="BT114" s="26"/>
      <c r="BU114" s="26"/>
      <c r="BV114" s="26"/>
    </row>
    <row r="115" spans="1:74" s="3" customFormat="1" ht="13.9" customHeight="1">
      <c r="A115" s="26"/>
      <c r="B115" s="441"/>
      <c r="C115" s="441"/>
      <c r="D115" s="441"/>
      <c r="E115" s="442"/>
      <c r="F115" s="442"/>
      <c r="G115" s="442"/>
      <c r="H115" s="442"/>
      <c r="I115" s="442"/>
      <c r="J115" s="442"/>
      <c r="K115" s="442"/>
      <c r="L115" s="442"/>
      <c r="M115" s="442"/>
      <c r="N115" s="442"/>
      <c r="O115" s="442"/>
      <c r="P115" s="442"/>
      <c r="Q115" s="442"/>
      <c r="R115" s="442"/>
      <c r="S115" s="425"/>
      <c r="T115" s="425"/>
      <c r="U115" s="425"/>
      <c r="V115" s="425"/>
      <c r="W115" s="425"/>
      <c r="X115" s="425"/>
      <c r="Y115" s="425"/>
      <c r="Z115" s="425"/>
      <c r="AA115" s="425"/>
      <c r="AB115" s="425"/>
      <c r="AC115" s="425"/>
      <c r="AD115" s="425"/>
      <c r="AE115" s="425"/>
      <c r="AF115" s="425"/>
      <c r="AG115" s="425"/>
      <c r="AH115" s="425"/>
      <c r="AI115" s="425"/>
      <c r="AJ115" s="425"/>
      <c r="AK115" s="425"/>
      <c r="AL115" s="425"/>
      <c r="AM115" s="425"/>
      <c r="AN115" s="425"/>
      <c r="AO115" s="460"/>
      <c r="AP115" s="460"/>
      <c r="AQ115" s="460"/>
      <c r="AR115" s="460"/>
      <c r="AS115" s="460"/>
      <c r="AT115" s="460"/>
      <c r="AU115" s="460"/>
      <c r="AV115" s="460"/>
      <c r="AW115" s="460"/>
      <c r="AX115" s="460"/>
      <c r="AY115" s="460"/>
      <c r="AZ115" s="460"/>
      <c r="BA115" s="460"/>
      <c r="BB115" s="460"/>
      <c r="BC115" s="25"/>
      <c r="BD115" s="25"/>
      <c r="BE115" s="25"/>
      <c r="BF115" s="25"/>
      <c r="BG115" s="25"/>
      <c r="BH115" s="25"/>
      <c r="BI115" s="25"/>
      <c r="BJ115" s="25"/>
      <c r="BK115" s="82"/>
      <c r="BL115" s="82"/>
      <c r="BM115" s="82"/>
      <c r="BN115" s="82"/>
      <c r="BO115" s="82"/>
      <c r="BP115" s="82"/>
      <c r="BQ115" s="82"/>
      <c r="BR115" s="82"/>
      <c r="BS115" s="82"/>
      <c r="BT115" s="26"/>
      <c r="BU115" s="26"/>
      <c r="BV115" s="26"/>
    </row>
    <row r="116" spans="1:74" s="3" customFormat="1" ht="13.9" customHeight="1">
      <c r="A116" s="26"/>
      <c r="B116" s="441" t="s">
        <v>694</v>
      </c>
      <c r="C116" s="441"/>
      <c r="D116" s="441"/>
      <c r="E116" s="442" t="s">
        <v>680</v>
      </c>
      <c r="F116" s="442"/>
      <c r="G116" s="442"/>
      <c r="H116" s="442"/>
      <c r="I116" s="442"/>
      <c r="J116" s="442"/>
      <c r="K116" s="442"/>
      <c r="L116" s="442"/>
      <c r="M116" s="442"/>
      <c r="N116" s="442"/>
      <c r="O116" s="442"/>
      <c r="P116" s="442"/>
      <c r="Q116" s="442"/>
      <c r="R116" s="442"/>
      <c r="S116" s="425"/>
      <c r="T116" s="425"/>
      <c r="U116" s="425"/>
      <c r="V116" s="425"/>
      <c r="W116" s="425"/>
      <c r="X116" s="425"/>
      <c r="Y116" s="425"/>
      <c r="Z116" s="425"/>
      <c r="AA116" s="425"/>
      <c r="AB116" s="425"/>
      <c r="AC116" s="425"/>
      <c r="AD116" s="425"/>
      <c r="AE116" s="425"/>
      <c r="AF116" s="425"/>
      <c r="AG116" s="425"/>
      <c r="AH116" s="425"/>
      <c r="AI116" s="425"/>
      <c r="AJ116" s="425"/>
      <c r="AK116" s="425"/>
      <c r="AL116" s="425"/>
      <c r="AM116" s="425"/>
      <c r="AN116" s="425"/>
      <c r="AO116" s="460"/>
      <c r="AP116" s="460"/>
      <c r="AQ116" s="460"/>
      <c r="AR116" s="460"/>
      <c r="AS116" s="460"/>
      <c r="AT116" s="460"/>
      <c r="AU116" s="460"/>
      <c r="AV116" s="460"/>
      <c r="AW116" s="460"/>
      <c r="AX116" s="460"/>
      <c r="AY116" s="460"/>
      <c r="AZ116" s="460"/>
      <c r="BA116" s="460"/>
      <c r="BB116" s="460"/>
      <c r="BC116" s="25"/>
      <c r="BD116" s="25"/>
      <c r="BE116" s="25"/>
      <c r="BF116" s="25"/>
      <c r="BG116" s="25"/>
      <c r="BH116" s="25"/>
      <c r="BI116" s="25"/>
      <c r="BJ116" s="25"/>
      <c r="BK116" s="82"/>
      <c r="BL116" s="82"/>
      <c r="BM116" s="82"/>
      <c r="BN116" s="82"/>
      <c r="BO116" s="82"/>
      <c r="BP116" s="82"/>
      <c r="BQ116" s="82"/>
      <c r="BR116" s="82"/>
      <c r="BS116" s="82"/>
      <c r="BT116" s="26"/>
      <c r="BU116" s="26"/>
      <c r="BV116" s="26"/>
    </row>
    <row r="117" spans="1:74" s="3" customFormat="1" ht="13.9" customHeight="1">
      <c r="A117" s="26"/>
      <c r="B117" s="441"/>
      <c r="C117" s="441"/>
      <c r="D117" s="441"/>
      <c r="E117" s="442"/>
      <c r="F117" s="442"/>
      <c r="G117" s="442"/>
      <c r="H117" s="442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25"/>
      <c r="T117" s="425"/>
      <c r="U117" s="425"/>
      <c r="V117" s="425"/>
      <c r="W117" s="425"/>
      <c r="X117" s="425"/>
      <c r="Y117" s="425"/>
      <c r="Z117" s="425"/>
      <c r="AA117" s="425"/>
      <c r="AB117" s="425"/>
      <c r="AC117" s="425"/>
      <c r="AD117" s="425"/>
      <c r="AE117" s="425"/>
      <c r="AF117" s="425"/>
      <c r="AG117" s="425"/>
      <c r="AH117" s="425"/>
      <c r="AI117" s="425"/>
      <c r="AJ117" s="425"/>
      <c r="AK117" s="425"/>
      <c r="AL117" s="425"/>
      <c r="AM117" s="425"/>
      <c r="AN117" s="425"/>
      <c r="AO117" s="460"/>
      <c r="AP117" s="460"/>
      <c r="AQ117" s="460"/>
      <c r="AR117" s="460"/>
      <c r="AS117" s="460"/>
      <c r="AT117" s="460"/>
      <c r="AU117" s="460"/>
      <c r="AV117" s="460"/>
      <c r="AW117" s="460"/>
      <c r="AX117" s="460"/>
      <c r="AY117" s="460"/>
      <c r="AZ117" s="460"/>
      <c r="BA117" s="460"/>
      <c r="BB117" s="460"/>
      <c r="BC117" s="25"/>
      <c r="BD117" s="25"/>
      <c r="BE117" s="25"/>
      <c r="BF117" s="25"/>
      <c r="BG117" s="25"/>
      <c r="BH117" s="25"/>
      <c r="BI117" s="25"/>
      <c r="BJ117" s="25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</row>
    <row r="118" spans="1:74" s="3" customFormat="1" ht="13.9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</row>
    <row r="119" spans="1:74" s="3" customFormat="1" ht="13.9" customHeight="1">
      <c r="A119" s="30"/>
      <c r="B119" s="30"/>
      <c r="C119" s="30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79"/>
      <c r="BL119" s="79"/>
      <c r="BM119" s="79"/>
      <c r="BN119" s="79"/>
      <c r="BO119" s="79"/>
      <c r="BP119" s="79"/>
      <c r="BQ119" s="79"/>
      <c r="BR119" s="79"/>
      <c r="BS119" s="79"/>
      <c r="BT119" s="26"/>
      <c r="BU119" s="26"/>
      <c r="BV119" s="26"/>
    </row>
    <row r="120" spans="1:74" s="3" customFormat="1" ht="13.9" customHeight="1">
      <c r="A120" s="30"/>
      <c r="B120" s="30"/>
      <c r="C120" s="30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79"/>
      <c r="BL120" s="79"/>
      <c r="BM120" s="79"/>
      <c r="BN120" s="79"/>
      <c r="BO120" s="79"/>
      <c r="BP120" s="79"/>
      <c r="BQ120" s="79"/>
      <c r="BR120" s="79"/>
      <c r="BS120" s="79"/>
      <c r="BT120" s="26"/>
      <c r="BU120" s="26"/>
      <c r="BV120" s="26"/>
    </row>
    <row r="121" spans="1:74" s="3" customFormat="1" ht="13.9" customHeight="1">
      <c r="A121" s="30"/>
      <c r="B121" s="30"/>
      <c r="C121" s="30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79"/>
      <c r="BL121" s="79"/>
      <c r="BM121" s="79"/>
      <c r="BN121" s="79"/>
      <c r="BO121" s="79"/>
      <c r="BP121" s="79"/>
      <c r="BQ121" s="79"/>
      <c r="BR121" s="79"/>
      <c r="BS121" s="79"/>
      <c r="BT121" s="26"/>
      <c r="BU121" s="26"/>
      <c r="BV121" s="26"/>
    </row>
    <row r="122" spans="1:74" s="3" customFormat="1" ht="13.9" customHeight="1">
      <c r="A122" s="30"/>
      <c r="B122" s="30"/>
      <c r="C122" s="30"/>
      <c r="D122" s="31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52"/>
      <c r="BL122" s="52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</row>
    <row r="123" spans="1:74" s="3" customFormat="1" ht="13.9" customHeight="1">
      <c r="A123" s="30"/>
      <c r="B123" s="30"/>
      <c r="C123" s="30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78"/>
      <c r="BL123" s="78"/>
      <c r="BM123" s="78"/>
      <c r="BN123" s="78"/>
      <c r="BO123" s="78"/>
      <c r="BP123" s="78"/>
      <c r="BQ123" s="78"/>
      <c r="BR123" s="78"/>
      <c r="BS123" s="78"/>
      <c r="BT123" s="26"/>
      <c r="BU123" s="26"/>
      <c r="BV123" s="26"/>
    </row>
    <row r="124" spans="1:74" s="3" customFormat="1" ht="13.9" customHeight="1">
      <c r="A124" s="6"/>
      <c r="B124" s="6"/>
      <c r="C124" s="6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48"/>
      <c r="BL124" s="48"/>
      <c r="BM124" s="48"/>
      <c r="BN124" s="48"/>
      <c r="BO124" s="48"/>
      <c r="BP124" s="48"/>
      <c r="BQ124" s="48"/>
      <c r="BR124" s="48"/>
      <c r="BS124" s="48"/>
    </row>
    <row r="125" spans="1:74" s="3" customFormat="1" ht="13.9" customHeight="1">
      <c r="A125" s="6"/>
      <c r="B125" s="6"/>
      <c r="C125" s="6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48"/>
      <c r="BL125" s="48"/>
      <c r="BM125" s="48"/>
      <c r="BN125" s="48"/>
      <c r="BO125" s="48"/>
      <c r="BP125" s="48"/>
      <c r="BQ125" s="48"/>
      <c r="BR125" s="48"/>
      <c r="BS125" s="48"/>
    </row>
    <row r="126" spans="1:74" s="3" customFormat="1" ht="13.9" customHeight="1">
      <c r="A126" s="6"/>
      <c r="B126" s="6"/>
      <c r="C126" s="6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49"/>
      <c r="BL126" s="49"/>
      <c r="BM126" s="49"/>
      <c r="BN126" s="49"/>
      <c r="BO126" s="49"/>
      <c r="BP126" s="49"/>
      <c r="BQ126" s="49"/>
      <c r="BR126" s="49"/>
      <c r="BS126" s="49"/>
    </row>
    <row r="127" spans="1:74" s="3" customFormat="1" ht="13.9" customHeight="1">
      <c r="A127" s="6"/>
      <c r="B127" s="6"/>
      <c r="C127" s="6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49"/>
      <c r="BL127" s="49"/>
      <c r="BM127" s="49"/>
      <c r="BN127" s="49"/>
      <c r="BO127" s="49"/>
      <c r="BP127" s="49"/>
      <c r="BQ127" s="49"/>
      <c r="BR127" s="49"/>
      <c r="BS127" s="49"/>
    </row>
    <row r="128" spans="1:74" s="3" customFormat="1" ht="13.9" customHeight="1">
      <c r="A128" s="6"/>
      <c r="B128" s="6"/>
      <c r="C128" s="6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49"/>
      <c r="BL128" s="49"/>
      <c r="BM128" s="49"/>
      <c r="BN128" s="49"/>
      <c r="BO128" s="49"/>
      <c r="BP128" s="49"/>
      <c r="BQ128" s="49"/>
      <c r="BR128" s="49"/>
      <c r="BS128" s="49"/>
    </row>
    <row r="129" spans="1:64" s="3" customFormat="1" ht="13.9" customHeight="1">
      <c r="A129" s="6"/>
      <c r="B129" s="6"/>
      <c r="C129" s="6"/>
      <c r="D129" s="4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7"/>
      <c r="BL129" s="7"/>
    </row>
    <row r="130" spans="1:64" s="3" customFormat="1" ht="13.9" customHeight="1">
      <c r="A130" s="6"/>
      <c r="B130" s="6"/>
      <c r="C130" s="6"/>
      <c r="D130" s="4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7"/>
      <c r="BL130" s="7"/>
    </row>
    <row r="131" spans="1:64" s="3" customFormat="1" ht="13.9" customHeight="1">
      <c r="A131" s="6"/>
      <c r="B131" s="6"/>
      <c r="C131" s="6"/>
      <c r="D131" s="4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7"/>
      <c r="BL131" s="7"/>
    </row>
    <row r="132" spans="1:64" s="3" customFormat="1" ht="13.9" customHeight="1">
      <c r="A132" s="6"/>
      <c r="B132" s="6"/>
      <c r="C132" s="6"/>
      <c r="D132" s="4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7"/>
      <c r="BL132" s="7"/>
    </row>
    <row r="133" spans="1:64" s="3" customFormat="1" ht="13.9" customHeight="1">
      <c r="A133" s="6"/>
      <c r="B133" s="6"/>
      <c r="C133" s="6"/>
      <c r="D133" s="4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7"/>
      <c r="BL133" s="7"/>
    </row>
    <row r="134" spans="1:64" s="3" customFormat="1" ht="13.9" customHeight="1">
      <c r="A134" s="6"/>
      <c r="B134" s="6"/>
      <c r="C134" s="6"/>
      <c r="D134" s="4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7"/>
      <c r="BL134" s="7"/>
    </row>
    <row r="135" spans="1:64" s="3" customFormat="1" ht="13.9" customHeight="1">
      <c r="A135" s="6"/>
      <c r="B135" s="6"/>
      <c r="C135" s="6"/>
      <c r="D135" s="4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7"/>
      <c r="BL135" s="7"/>
    </row>
    <row r="136" spans="1:64" s="3" customFormat="1" ht="13.9" customHeight="1">
      <c r="A136" s="6"/>
      <c r="B136" s="6"/>
      <c r="C136" s="6"/>
      <c r="D136" s="4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7"/>
      <c r="BL136" s="7"/>
    </row>
    <row r="137" spans="1:64" s="3" customFormat="1" ht="13.9" customHeight="1">
      <c r="A137" s="6"/>
      <c r="B137" s="6"/>
      <c r="C137" s="6"/>
      <c r="D137" s="4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7"/>
      <c r="BL137" s="7"/>
    </row>
    <row r="138" spans="1:64" s="3" customFormat="1" ht="13.9" customHeight="1">
      <c r="A138" s="6"/>
      <c r="B138" s="6"/>
      <c r="C138" s="6"/>
      <c r="D138" s="4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7"/>
      <c r="BL138" s="7"/>
    </row>
    <row r="139" spans="1:64" s="3" customFormat="1" ht="13.9" customHeight="1">
      <c r="A139" s="6"/>
      <c r="B139" s="6"/>
      <c r="C139" s="6"/>
      <c r="D139" s="4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7"/>
      <c r="BL139" s="7"/>
    </row>
    <row r="140" spans="1:64" s="3" customFormat="1" ht="13.9" customHeight="1">
      <c r="A140" s="6"/>
      <c r="B140" s="6"/>
      <c r="C140" s="6"/>
      <c r="D140" s="4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7"/>
      <c r="BL140" s="7"/>
    </row>
    <row r="141" spans="1:64" s="3" customFormat="1" ht="13.9" customHeight="1">
      <c r="A141" s="6"/>
      <c r="B141" s="6"/>
      <c r="C141" s="6"/>
      <c r="D141" s="4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7"/>
      <c r="BL141" s="7"/>
    </row>
    <row r="142" spans="1:64" s="3" customFormat="1" ht="13.9" customHeight="1">
      <c r="A142" s="6"/>
      <c r="B142" s="6"/>
      <c r="C142" s="6"/>
      <c r="D142" s="4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7"/>
      <c r="BL142" s="7"/>
    </row>
    <row r="143" spans="1:64" s="3" customFormat="1" ht="13.9" customHeight="1">
      <c r="A143" s="6"/>
      <c r="B143" s="6"/>
      <c r="C143" s="6"/>
      <c r="D143" s="4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7"/>
      <c r="BL143" s="7"/>
    </row>
    <row r="144" spans="1:64" s="3" customFormat="1" ht="13.9" customHeight="1">
      <c r="A144" s="6"/>
      <c r="B144" s="6"/>
      <c r="C144" s="6"/>
      <c r="D144" s="4" t="s">
        <v>115</v>
      </c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7"/>
      <c r="BL144" s="7"/>
    </row>
    <row r="145" spans="1:104" s="3" customFormat="1" ht="13.9" customHeight="1">
      <c r="A145" s="6"/>
      <c r="B145" s="6"/>
      <c r="C145" s="6"/>
      <c r="D145" s="2" t="s">
        <v>582</v>
      </c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7"/>
      <c r="BL145" s="7"/>
    </row>
    <row r="146" spans="1:104" s="3" customFormat="1" ht="13.9" customHeight="1">
      <c r="A146" s="6"/>
      <c r="B146" s="6"/>
      <c r="C146" s="6"/>
      <c r="D146" s="2" t="s">
        <v>581</v>
      </c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7"/>
      <c r="BL146" s="7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</row>
    <row r="147" spans="1:104" ht="13.9" customHeight="1">
      <c r="A147" s="6"/>
      <c r="B147" s="6"/>
      <c r="C147" s="6"/>
      <c r="D147" s="2" t="s">
        <v>583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BK147" s="7"/>
      <c r="BL147" s="7"/>
      <c r="BM147" s="3"/>
      <c r="BN147" s="3"/>
      <c r="BO147" s="3"/>
      <c r="BP147" s="3"/>
      <c r="BQ147" s="3"/>
      <c r="BR147" s="3"/>
      <c r="BS147" s="3"/>
      <c r="BT147" s="3"/>
      <c r="BU147" s="3"/>
      <c r="BV147" s="3"/>
    </row>
    <row r="148" spans="1:104" ht="13.9" customHeight="1">
      <c r="A148" s="6"/>
      <c r="B148" s="6"/>
      <c r="C148" s="6"/>
      <c r="D148" s="2" t="s">
        <v>584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BK148" s="7"/>
      <c r="BL148" s="7"/>
      <c r="BM148" s="3"/>
      <c r="BN148" s="3"/>
      <c r="BO148" s="3"/>
      <c r="BP148" s="3"/>
      <c r="BQ148" s="3"/>
      <c r="BR148" s="3"/>
      <c r="BS148" s="3"/>
      <c r="BT148" s="3"/>
      <c r="BU148" s="3"/>
      <c r="BV148" s="3"/>
    </row>
    <row r="149" spans="1:104" ht="13.9" customHeight="1">
      <c r="A149" s="6"/>
      <c r="B149" s="6"/>
      <c r="C149" s="6"/>
      <c r="D149" s="2" t="s">
        <v>585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BK149" s="7"/>
      <c r="BL149" s="7"/>
      <c r="BM149" s="3"/>
      <c r="BN149" s="3"/>
      <c r="BO149" s="3"/>
      <c r="BP149" s="3"/>
      <c r="BQ149" s="3"/>
      <c r="BR149" s="3"/>
      <c r="BS149" s="3"/>
      <c r="BT149" s="3"/>
      <c r="BU149" s="3"/>
      <c r="BV149" s="3"/>
    </row>
    <row r="150" spans="1:104" ht="13.9" customHeight="1">
      <c r="A150" s="6"/>
      <c r="B150" s="6"/>
      <c r="C150" s="6"/>
      <c r="D150" s="2" t="s">
        <v>586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BK150" s="7"/>
      <c r="BL150" s="7"/>
      <c r="BM150" s="3"/>
      <c r="BN150" s="3"/>
      <c r="BO150" s="3"/>
      <c r="BP150" s="3"/>
      <c r="BQ150" s="3"/>
      <c r="BR150" s="3"/>
      <c r="BS150" s="3"/>
      <c r="BT150" s="3"/>
      <c r="BU150" s="3"/>
      <c r="BV150" s="3"/>
    </row>
    <row r="151" spans="1:104" ht="13.9" customHeight="1">
      <c r="A151" s="6"/>
      <c r="B151" s="6"/>
      <c r="C151" s="6"/>
      <c r="D151" s="2" t="s">
        <v>587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BK151" s="7"/>
      <c r="BL151" s="7"/>
      <c r="BM151" s="3"/>
      <c r="BN151" s="3"/>
      <c r="BO151" s="3"/>
      <c r="BP151" s="3"/>
      <c r="BQ151" s="3"/>
      <c r="BR151" s="3"/>
      <c r="BS151" s="3"/>
      <c r="BT151" s="3"/>
      <c r="BU151" s="3"/>
      <c r="BV151" s="3"/>
    </row>
    <row r="152" spans="1:104" ht="13.9" customHeight="1">
      <c r="A152" s="6"/>
      <c r="B152" s="6"/>
      <c r="C152" s="6"/>
      <c r="D152" s="2" t="s">
        <v>588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BK152" s="7"/>
      <c r="BL152" s="7"/>
      <c r="BM152" s="3"/>
      <c r="BN152" s="3"/>
      <c r="BO152" s="3"/>
      <c r="BP152" s="3"/>
      <c r="BQ152" s="3"/>
      <c r="BR152" s="3"/>
      <c r="BS152" s="3"/>
      <c r="BT152" s="3"/>
      <c r="BU152" s="3"/>
      <c r="BV152" s="3"/>
    </row>
    <row r="153" spans="1:104" ht="13.9" customHeight="1">
      <c r="A153" s="6"/>
      <c r="B153" s="6"/>
      <c r="C153" s="6"/>
      <c r="D153" s="2" t="s">
        <v>589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BK153" s="7"/>
      <c r="BL153" s="7"/>
      <c r="BM153" s="3"/>
      <c r="BN153" s="3"/>
      <c r="BO153" s="3"/>
      <c r="BP153" s="3"/>
      <c r="BQ153" s="3"/>
      <c r="BR153" s="3"/>
      <c r="BS153" s="3"/>
      <c r="BT153" s="3"/>
      <c r="BU153" s="3"/>
      <c r="BV153" s="3"/>
    </row>
    <row r="154" spans="1:104" ht="13.9" customHeight="1">
      <c r="D154" s="2" t="s">
        <v>590</v>
      </c>
    </row>
    <row r="155" spans="1:104" ht="13.9" customHeight="1">
      <c r="D155" s="2" t="s">
        <v>591</v>
      </c>
    </row>
    <row r="156" spans="1:104" ht="13.9" customHeight="1">
      <c r="D156" s="2" t="s">
        <v>592</v>
      </c>
    </row>
    <row r="516" spans="1:1" ht="13.9" customHeight="1">
      <c r="A516" s="2" t="s">
        <v>680</v>
      </c>
    </row>
    <row r="517" spans="1:1" ht="13.9" customHeight="1">
      <c r="A517" s="142" t="s">
        <v>219</v>
      </c>
    </row>
    <row r="518" spans="1:1" ht="13.9" customHeight="1">
      <c r="A518" s="141" t="s">
        <v>295</v>
      </c>
    </row>
    <row r="519" spans="1:1" ht="13.9" customHeight="1">
      <c r="A519" s="141" t="s">
        <v>296</v>
      </c>
    </row>
    <row r="520" spans="1:1" ht="13.9" customHeight="1">
      <c r="A520" s="141" t="s">
        <v>298</v>
      </c>
    </row>
    <row r="521" spans="1:1" ht="13.9" customHeight="1">
      <c r="A521" s="141" t="s">
        <v>299</v>
      </c>
    </row>
    <row r="522" spans="1:1" ht="13.9" customHeight="1">
      <c r="A522" s="141" t="s">
        <v>300</v>
      </c>
    </row>
    <row r="523" spans="1:1" ht="13.9" customHeight="1">
      <c r="A523" s="141" t="s">
        <v>432</v>
      </c>
    </row>
    <row r="524" spans="1:1" ht="13.9" customHeight="1">
      <c r="A524" s="141" t="s">
        <v>301</v>
      </c>
    </row>
    <row r="525" spans="1:1" ht="13.9" customHeight="1">
      <c r="A525" s="142" t="s">
        <v>223</v>
      </c>
    </row>
    <row r="526" spans="1:1" ht="13.9" customHeight="1">
      <c r="A526" s="142" t="s">
        <v>224</v>
      </c>
    </row>
    <row r="527" spans="1:1" ht="13.9" customHeight="1">
      <c r="A527" s="141" t="s">
        <v>433</v>
      </c>
    </row>
    <row r="528" spans="1:1" ht="13.9" customHeight="1">
      <c r="A528" s="141" t="s">
        <v>365</v>
      </c>
    </row>
    <row r="529" spans="1:1" ht="13.9" customHeight="1">
      <c r="A529" s="142" t="s">
        <v>226</v>
      </c>
    </row>
    <row r="530" spans="1:1" ht="13.9" customHeight="1">
      <c r="A530" s="141" t="s">
        <v>302</v>
      </c>
    </row>
    <row r="531" spans="1:1" ht="13.9" customHeight="1">
      <c r="A531" s="142" t="s">
        <v>228</v>
      </c>
    </row>
    <row r="532" spans="1:1" ht="13.9" customHeight="1">
      <c r="A532" s="141" t="s">
        <v>366</v>
      </c>
    </row>
    <row r="533" spans="1:1" ht="13.9" customHeight="1">
      <c r="A533" s="142" t="s">
        <v>230</v>
      </c>
    </row>
    <row r="534" spans="1:1" ht="13.9" customHeight="1">
      <c r="A534" s="142" t="s">
        <v>679</v>
      </c>
    </row>
    <row r="535" spans="1:1" ht="13.9" customHeight="1">
      <c r="A535" s="141" t="s">
        <v>303</v>
      </c>
    </row>
    <row r="536" spans="1:1" ht="13.9" customHeight="1">
      <c r="A536" s="141" t="s">
        <v>304</v>
      </c>
    </row>
    <row r="537" spans="1:1" ht="13.9" customHeight="1">
      <c r="A537" s="141" t="s">
        <v>367</v>
      </c>
    </row>
    <row r="538" spans="1:1" ht="13.9" customHeight="1">
      <c r="A538" s="141" t="s">
        <v>305</v>
      </c>
    </row>
    <row r="539" spans="1:1" ht="13.9" customHeight="1">
      <c r="A539" s="141" t="s">
        <v>434</v>
      </c>
    </row>
    <row r="540" spans="1:1" ht="13.9" customHeight="1">
      <c r="A540" s="141" t="s">
        <v>368</v>
      </c>
    </row>
    <row r="541" spans="1:1" ht="13.9" customHeight="1">
      <c r="A541" s="141" t="s">
        <v>306</v>
      </c>
    </row>
    <row r="542" spans="1:1" ht="13.9" customHeight="1">
      <c r="A542" s="141" t="s">
        <v>435</v>
      </c>
    </row>
    <row r="543" spans="1:1" ht="13.9" customHeight="1">
      <c r="A543" s="141" t="s">
        <v>436</v>
      </c>
    </row>
    <row r="544" spans="1:1" ht="13.9" customHeight="1">
      <c r="A544" s="142" t="s">
        <v>233</v>
      </c>
    </row>
    <row r="545" spans="1:1" ht="13.9" customHeight="1">
      <c r="A545" s="142" t="s">
        <v>235</v>
      </c>
    </row>
    <row r="546" spans="1:1" ht="13.9" customHeight="1">
      <c r="A546" s="141" t="s">
        <v>437</v>
      </c>
    </row>
    <row r="547" spans="1:1" ht="13.9" customHeight="1">
      <c r="A547" s="141" t="s">
        <v>307</v>
      </c>
    </row>
    <row r="548" spans="1:1" ht="13.9" customHeight="1">
      <c r="A548" s="141" t="s">
        <v>308</v>
      </c>
    </row>
    <row r="549" spans="1:1" ht="13.9" customHeight="1">
      <c r="A549" s="142" t="s">
        <v>236</v>
      </c>
    </row>
    <row r="550" spans="1:1" ht="13.9" customHeight="1">
      <c r="A550" s="141" t="s">
        <v>309</v>
      </c>
    </row>
    <row r="551" spans="1:1" ht="13.9" customHeight="1">
      <c r="A551" s="141" t="s">
        <v>369</v>
      </c>
    </row>
    <row r="552" spans="1:1" ht="13.9" customHeight="1">
      <c r="A552" s="141" t="s">
        <v>438</v>
      </c>
    </row>
    <row r="553" spans="1:1" ht="13.9" customHeight="1">
      <c r="A553" s="141" t="s">
        <v>370</v>
      </c>
    </row>
    <row r="554" spans="1:1" ht="13.9" customHeight="1">
      <c r="A554" s="141" t="s">
        <v>310</v>
      </c>
    </row>
    <row r="555" spans="1:1" ht="13.9" customHeight="1">
      <c r="A555" s="141" t="s">
        <v>439</v>
      </c>
    </row>
    <row r="556" spans="1:1" ht="13.9" customHeight="1">
      <c r="A556" s="141" t="s">
        <v>311</v>
      </c>
    </row>
    <row r="557" spans="1:1" ht="13.9" customHeight="1">
      <c r="A557" s="141" t="s">
        <v>312</v>
      </c>
    </row>
    <row r="558" spans="1:1" ht="13.9" customHeight="1">
      <c r="A558" s="141" t="s">
        <v>371</v>
      </c>
    </row>
    <row r="559" spans="1:1" ht="13.9" customHeight="1">
      <c r="A559" s="141" t="s">
        <v>372</v>
      </c>
    </row>
    <row r="560" spans="1:1" ht="13.9" customHeight="1">
      <c r="A560" s="141" t="s">
        <v>373</v>
      </c>
    </row>
    <row r="561" spans="1:1" ht="13.9" customHeight="1">
      <c r="A561" s="142" t="s">
        <v>237</v>
      </c>
    </row>
    <row r="562" spans="1:1" ht="13.9" customHeight="1">
      <c r="A562" s="141" t="s">
        <v>374</v>
      </c>
    </row>
    <row r="563" spans="1:1" ht="13.9" customHeight="1">
      <c r="A563" s="142" t="s">
        <v>239</v>
      </c>
    </row>
    <row r="564" spans="1:1" ht="13.9" customHeight="1">
      <c r="A564" s="141" t="s">
        <v>313</v>
      </c>
    </row>
    <row r="565" spans="1:1" ht="13.9" customHeight="1">
      <c r="A565" s="141" t="s">
        <v>440</v>
      </c>
    </row>
    <row r="566" spans="1:1" ht="13.9" customHeight="1">
      <c r="A566" s="141" t="s">
        <v>441</v>
      </c>
    </row>
    <row r="567" spans="1:1" ht="13.9" customHeight="1">
      <c r="A567" s="141" t="s">
        <v>314</v>
      </c>
    </row>
    <row r="568" spans="1:1" ht="13.9" customHeight="1">
      <c r="A568" s="141" t="s">
        <v>375</v>
      </c>
    </row>
    <row r="569" spans="1:1" ht="13.9" customHeight="1">
      <c r="A569" s="141" t="s">
        <v>376</v>
      </c>
    </row>
    <row r="570" spans="1:1" ht="13.9" customHeight="1">
      <c r="A570" s="142" t="s">
        <v>240</v>
      </c>
    </row>
    <row r="571" spans="1:1" ht="13.9" customHeight="1">
      <c r="A571" s="141" t="s">
        <v>315</v>
      </c>
    </row>
    <row r="572" spans="1:1" ht="13.9" customHeight="1">
      <c r="A572" s="142" t="s">
        <v>241</v>
      </c>
    </row>
    <row r="573" spans="1:1" ht="13.9" customHeight="1">
      <c r="A573" s="141" t="s">
        <v>442</v>
      </c>
    </row>
    <row r="574" spans="1:1" ht="13.9" customHeight="1">
      <c r="A574" s="141" t="s">
        <v>316</v>
      </c>
    </row>
    <row r="575" spans="1:1" ht="13.9" customHeight="1">
      <c r="A575" s="141" t="s">
        <v>377</v>
      </c>
    </row>
    <row r="576" spans="1:1" ht="13.9" customHeight="1">
      <c r="A576" s="141" t="s">
        <v>317</v>
      </c>
    </row>
    <row r="577" spans="1:1" ht="13.9" customHeight="1">
      <c r="A577" s="141" t="s">
        <v>318</v>
      </c>
    </row>
    <row r="578" spans="1:1" ht="13.9" customHeight="1">
      <c r="A578" s="141" t="s">
        <v>378</v>
      </c>
    </row>
    <row r="579" spans="1:1" ht="13.9" customHeight="1">
      <c r="A579" s="141" t="s">
        <v>319</v>
      </c>
    </row>
    <row r="580" spans="1:1" ht="13.9" customHeight="1">
      <c r="A580" s="142" t="s">
        <v>242</v>
      </c>
    </row>
    <row r="581" spans="1:1" ht="13.9" customHeight="1">
      <c r="A581" s="142" t="s">
        <v>243</v>
      </c>
    </row>
    <row r="582" spans="1:1" ht="13.9" customHeight="1">
      <c r="A582" s="142" t="s">
        <v>244</v>
      </c>
    </row>
    <row r="583" spans="1:1" ht="13.9" customHeight="1">
      <c r="A583" s="141" t="s">
        <v>379</v>
      </c>
    </row>
    <row r="584" spans="1:1" ht="13.9" customHeight="1">
      <c r="A584" s="142" t="s">
        <v>245</v>
      </c>
    </row>
    <row r="585" spans="1:1" ht="13.9" customHeight="1">
      <c r="A585" s="142" t="s">
        <v>246</v>
      </c>
    </row>
    <row r="586" spans="1:1" ht="13.9" customHeight="1">
      <c r="A586" s="141" t="s">
        <v>380</v>
      </c>
    </row>
    <row r="587" spans="1:1" ht="13.9" customHeight="1">
      <c r="A587" s="142" t="s">
        <v>247</v>
      </c>
    </row>
    <row r="588" spans="1:1" ht="13.9" customHeight="1">
      <c r="A588" s="141" t="s">
        <v>320</v>
      </c>
    </row>
    <row r="589" spans="1:1" ht="13.9" customHeight="1">
      <c r="A589" s="142" t="s">
        <v>248</v>
      </c>
    </row>
    <row r="590" spans="1:1" ht="13.9" customHeight="1">
      <c r="A590" s="141" t="s">
        <v>381</v>
      </c>
    </row>
    <row r="591" spans="1:1" ht="13.9" customHeight="1">
      <c r="A591" s="141" t="s">
        <v>382</v>
      </c>
    </row>
    <row r="592" spans="1:1" ht="13.9" customHeight="1">
      <c r="A592" s="141" t="s">
        <v>383</v>
      </c>
    </row>
    <row r="593" spans="1:1" ht="13.9" customHeight="1">
      <c r="A593" s="142" t="s">
        <v>249</v>
      </c>
    </row>
    <row r="594" spans="1:1" ht="13.9" customHeight="1">
      <c r="A594" s="141" t="s">
        <v>321</v>
      </c>
    </row>
    <row r="595" spans="1:1" ht="13.9" customHeight="1">
      <c r="A595" s="142" t="s">
        <v>250</v>
      </c>
    </row>
    <row r="596" spans="1:1" ht="13.9" customHeight="1">
      <c r="A596" s="141" t="s">
        <v>384</v>
      </c>
    </row>
    <row r="597" spans="1:1" ht="13.9" customHeight="1">
      <c r="A597" s="141" t="s">
        <v>385</v>
      </c>
    </row>
    <row r="598" spans="1:1" ht="13.9" customHeight="1">
      <c r="A598" s="141" t="s">
        <v>322</v>
      </c>
    </row>
    <row r="599" spans="1:1" ht="13.9" customHeight="1">
      <c r="A599" s="141" t="s">
        <v>443</v>
      </c>
    </row>
    <row r="600" spans="1:1" ht="13.9" customHeight="1">
      <c r="A600" s="142" t="s">
        <v>251</v>
      </c>
    </row>
    <row r="601" spans="1:1" ht="13.9" customHeight="1">
      <c r="A601" s="142" t="s">
        <v>252</v>
      </c>
    </row>
    <row r="602" spans="1:1" ht="13.9" customHeight="1">
      <c r="A602" s="142" t="s">
        <v>253</v>
      </c>
    </row>
    <row r="603" spans="1:1" ht="13.9" customHeight="1">
      <c r="A603" s="142" t="s">
        <v>254</v>
      </c>
    </row>
    <row r="604" spans="1:1" ht="13.9" customHeight="1">
      <c r="A604" s="142" t="s">
        <v>255</v>
      </c>
    </row>
    <row r="605" spans="1:1" ht="13.9" customHeight="1">
      <c r="A605" s="142" t="s">
        <v>256</v>
      </c>
    </row>
    <row r="606" spans="1:1" ht="13.9" customHeight="1">
      <c r="A606" s="141" t="s">
        <v>323</v>
      </c>
    </row>
    <row r="607" spans="1:1" ht="13.9" customHeight="1">
      <c r="A607" s="141" t="s">
        <v>386</v>
      </c>
    </row>
    <row r="608" spans="1:1" ht="13.9" customHeight="1">
      <c r="A608" s="141" t="s">
        <v>387</v>
      </c>
    </row>
    <row r="609" spans="1:1" ht="13.9" customHeight="1">
      <c r="A609" s="141" t="s">
        <v>324</v>
      </c>
    </row>
    <row r="610" spans="1:1" ht="13.9" customHeight="1">
      <c r="A610" s="141" t="s">
        <v>444</v>
      </c>
    </row>
    <row r="611" spans="1:1" ht="13.9" customHeight="1">
      <c r="A611" s="141" t="s">
        <v>388</v>
      </c>
    </row>
    <row r="612" spans="1:1" ht="13.9" customHeight="1">
      <c r="A612" s="141" t="s">
        <v>445</v>
      </c>
    </row>
    <row r="613" spans="1:1" ht="13.9" customHeight="1">
      <c r="A613" s="141" t="s">
        <v>325</v>
      </c>
    </row>
    <row r="614" spans="1:1" ht="13.9" customHeight="1">
      <c r="A614" s="141" t="s">
        <v>389</v>
      </c>
    </row>
    <row r="615" spans="1:1" ht="13.9" customHeight="1">
      <c r="A615" s="141" t="s">
        <v>326</v>
      </c>
    </row>
    <row r="616" spans="1:1" ht="13.9" customHeight="1">
      <c r="A616" s="141" t="s">
        <v>327</v>
      </c>
    </row>
    <row r="617" spans="1:1" ht="13.9" customHeight="1">
      <c r="A617" s="141" t="s">
        <v>390</v>
      </c>
    </row>
    <row r="618" spans="1:1" ht="13.9" customHeight="1">
      <c r="A618" s="142" t="s">
        <v>257</v>
      </c>
    </row>
    <row r="619" spans="1:1" ht="13.9" customHeight="1">
      <c r="A619" s="141" t="s">
        <v>391</v>
      </c>
    </row>
    <row r="620" spans="1:1" ht="13.9" customHeight="1">
      <c r="A620" s="142" t="s">
        <v>259</v>
      </c>
    </row>
    <row r="621" spans="1:1" ht="13.9" customHeight="1">
      <c r="A621" s="141" t="s">
        <v>446</v>
      </c>
    </row>
    <row r="622" spans="1:1" ht="13.9" customHeight="1">
      <c r="A622" s="141" t="s">
        <v>328</v>
      </c>
    </row>
    <row r="623" spans="1:1" ht="13.9" customHeight="1">
      <c r="A623" s="141" t="s">
        <v>392</v>
      </c>
    </row>
    <row r="624" spans="1:1" ht="13.9" customHeight="1">
      <c r="A624" s="141" t="s">
        <v>393</v>
      </c>
    </row>
    <row r="625" spans="1:1" ht="13.9" customHeight="1">
      <c r="A625" s="141" t="s">
        <v>447</v>
      </c>
    </row>
    <row r="626" spans="1:1" ht="13.9" customHeight="1">
      <c r="A626" s="141" t="s">
        <v>448</v>
      </c>
    </row>
    <row r="627" spans="1:1" ht="13.9" customHeight="1">
      <c r="A627" s="141" t="s">
        <v>329</v>
      </c>
    </row>
    <row r="628" spans="1:1" ht="13.9" customHeight="1">
      <c r="A628" s="141" t="s">
        <v>394</v>
      </c>
    </row>
    <row r="629" spans="1:1" ht="13.9" customHeight="1">
      <c r="A629" s="142" t="s">
        <v>261</v>
      </c>
    </row>
    <row r="630" spans="1:1" ht="13.9" customHeight="1">
      <c r="A630" s="141" t="s">
        <v>395</v>
      </c>
    </row>
    <row r="631" spans="1:1" ht="13.9" customHeight="1">
      <c r="A631" s="141" t="s">
        <v>451</v>
      </c>
    </row>
    <row r="632" spans="1:1" ht="13.9" customHeight="1">
      <c r="A632" s="141" t="s">
        <v>330</v>
      </c>
    </row>
    <row r="633" spans="1:1" ht="13.9" customHeight="1">
      <c r="A633" s="141" t="s">
        <v>449</v>
      </c>
    </row>
    <row r="634" spans="1:1" ht="13.9" customHeight="1">
      <c r="A634" s="141" t="s">
        <v>331</v>
      </c>
    </row>
    <row r="635" spans="1:1" ht="13.9" customHeight="1">
      <c r="A635" s="141" t="s">
        <v>396</v>
      </c>
    </row>
    <row r="636" spans="1:1" ht="13.9" customHeight="1">
      <c r="A636" s="141" t="s">
        <v>332</v>
      </c>
    </row>
    <row r="637" spans="1:1" ht="13.9" customHeight="1">
      <c r="A637" s="141" t="s">
        <v>397</v>
      </c>
    </row>
    <row r="638" spans="1:1" ht="13.9" customHeight="1">
      <c r="A638" s="142" t="s">
        <v>260</v>
      </c>
    </row>
    <row r="639" spans="1:1" ht="13.9" customHeight="1">
      <c r="A639" s="141" t="s">
        <v>398</v>
      </c>
    </row>
    <row r="640" spans="1:1" ht="13.9" customHeight="1">
      <c r="A640" s="141" t="s">
        <v>399</v>
      </c>
    </row>
    <row r="641" spans="1:1" ht="13.9" customHeight="1">
      <c r="A641" s="141" t="s">
        <v>333</v>
      </c>
    </row>
    <row r="642" spans="1:1" ht="13.9" customHeight="1">
      <c r="A642" s="141" t="s">
        <v>334</v>
      </c>
    </row>
    <row r="643" spans="1:1" ht="13.9" customHeight="1">
      <c r="A643" s="141" t="s">
        <v>400</v>
      </c>
    </row>
    <row r="644" spans="1:1" ht="13.9" customHeight="1">
      <c r="A644" s="142" t="s">
        <v>262</v>
      </c>
    </row>
    <row r="645" spans="1:1" ht="13.9" customHeight="1">
      <c r="A645" s="141" t="s">
        <v>401</v>
      </c>
    </row>
    <row r="646" spans="1:1" ht="13.9" customHeight="1">
      <c r="A646" s="142" t="s">
        <v>263</v>
      </c>
    </row>
    <row r="647" spans="1:1" ht="13.9" customHeight="1">
      <c r="A647" s="141" t="s">
        <v>402</v>
      </c>
    </row>
    <row r="648" spans="1:1" ht="13.9" customHeight="1">
      <c r="A648" s="142" t="s">
        <v>264</v>
      </c>
    </row>
    <row r="649" spans="1:1" ht="13.9" customHeight="1">
      <c r="A649" s="141" t="s">
        <v>450</v>
      </c>
    </row>
    <row r="650" spans="1:1" ht="13.9" customHeight="1">
      <c r="A650" s="141" t="s">
        <v>403</v>
      </c>
    </row>
    <row r="651" spans="1:1" ht="13.9" customHeight="1">
      <c r="A651" s="141" t="s">
        <v>335</v>
      </c>
    </row>
    <row r="652" spans="1:1" ht="13.9" customHeight="1">
      <c r="A652" s="141" t="s">
        <v>336</v>
      </c>
    </row>
    <row r="653" spans="1:1" ht="13.9" customHeight="1">
      <c r="A653" s="141" t="s">
        <v>404</v>
      </c>
    </row>
    <row r="654" spans="1:1" ht="13.9" customHeight="1">
      <c r="A654" s="141" t="s">
        <v>405</v>
      </c>
    </row>
    <row r="655" spans="1:1" ht="13.9" customHeight="1">
      <c r="A655" s="141" t="s">
        <v>337</v>
      </c>
    </row>
    <row r="656" spans="1:1" ht="13.9" customHeight="1">
      <c r="A656" s="142" t="s">
        <v>265</v>
      </c>
    </row>
    <row r="657" spans="1:1" ht="13.9" customHeight="1">
      <c r="A657" s="141" t="s">
        <v>338</v>
      </c>
    </row>
    <row r="658" spans="1:1" ht="13.9" customHeight="1">
      <c r="A658" s="141" t="s">
        <v>339</v>
      </c>
    </row>
    <row r="659" spans="1:1" ht="13.9" customHeight="1">
      <c r="A659" s="141" t="s">
        <v>406</v>
      </c>
    </row>
    <row r="660" spans="1:1" ht="13.9" customHeight="1">
      <c r="A660" s="141" t="s">
        <v>340</v>
      </c>
    </row>
    <row r="661" spans="1:1" ht="13.9" customHeight="1">
      <c r="A661" s="141" t="s">
        <v>341</v>
      </c>
    </row>
    <row r="662" spans="1:1" ht="13.9" customHeight="1">
      <c r="A662" s="142" t="s">
        <v>266</v>
      </c>
    </row>
    <row r="663" spans="1:1" ht="13.9" customHeight="1">
      <c r="A663" s="141" t="s">
        <v>342</v>
      </c>
    </row>
    <row r="664" spans="1:1" ht="13.9" customHeight="1">
      <c r="A664" s="142" t="s">
        <v>267</v>
      </c>
    </row>
    <row r="665" spans="1:1" ht="13.9" customHeight="1">
      <c r="A665" s="141" t="s">
        <v>343</v>
      </c>
    </row>
    <row r="666" spans="1:1" ht="13.9" customHeight="1">
      <c r="A666" s="141" t="s">
        <v>344</v>
      </c>
    </row>
    <row r="667" spans="1:1" ht="13.9" customHeight="1">
      <c r="A667" s="142" t="s">
        <v>268</v>
      </c>
    </row>
    <row r="668" spans="1:1" ht="13.9" customHeight="1">
      <c r="A668" s="142" t="s">
        <v>269</v>
      </c>
    </row>
    <row r="669" spans="1:1" ht="13.9" customHeight="1">
      <c r="A669" s="141" t="s">
        <v>407</v>
      </c>
    </row>
    <row r="670" spans="1:1" ht="13.9" customHeight="1">
      <c r="A670" s="142" t="s">
        <v>270</v>
      </c>
    </row>
    <row r="671" spans="1:1" ht="13.9" customHeight="1">
      <c r="A671" s="141" t="s">
        <v>452</v>
      </c>
    </row>
    <row r="672" spans="1:1" ht="13.9" customHeight="1">
      <c r="A672" s="141" t="s">
        <v>345</v>
      </c>
    </row>
    <row r="673" spans="1:1" ht="13.9" customHeight="1">
      <c r="A673" s="142" t="s">
        <v>271</v>
      </c>
    </row>
    <row r="674" spans="1:1" ht="13.9" customHeight="1">
      <c r="A674" s="142" t="s">
        <v>272</v>
      </c>
    </row>
    <row r="675" spans="1:1" ht="13.9" customHeight="1">
      <c r="A675" s="141" t="s">
        <v>346</v>
      </c>
    </row>
    <row r="676" spans="1:1" ht="13.9" customHeight="1">
      <c r="A676" s="142" t="s">
        <v>273</v>
      </c>
    </row>
    <row r="677" spans="1:1" ht="13.9" customHeight="1">
      <c r="A677" s="141" t="s">
        <v>408</v>
      </c>
    </row>
    <row r="678" spans="1:1" ht="13.9" customHeight="1">
      <c r="A678" s="141" t="s">
        <v>453</v>
      </c>
    </row>
    <row r="679" spans="1:1" ht="13.9" customHeight="1">
      <c r="A679" s="142" t="s">
        <v>576</v>
      </c>
    </row>
    <row r="680" spans="1:1" ht="13.9" customHeight="1">
      <c r="A680" s="141" t="s">
        <v>409</v>
      </c>
    </row>
    <row r="681" spans="1:1" ht="13.9" customHeight="1">
      <c r="A681" s="141" t="s">
        <v>347</v>
      </c>
    </row>
    <row r="682" spans="1:1" ht="13.9" customHeight="1">
      <c r="A682" s="142" t="s">
        <v>275</v>
      </c>
    </row>
    <row r="683" spans="1:1" ht="13.9" customHeight="1">
      <c r="A683" s="141" t="s">
        <v>410</v>
      </c>
    </row>
    <row r="684" spans="1:1" ht="13.9" customHeight="1">
      <c r="A684" s="141" t="s">
        <v>411</v>
      </c>
    </row>
    <row r="685" spans="1:1" ht="13.9" customHeight="1">
      <c r="A685" s="142" t="s">
        <v>276</v>
      </c>
    </row>
    <row r="686" spans="1:1" ht="13.9" customHeight="1">
      <c r="A686" s="141" t="s">
        <v>412</v>
      </c>
    </row>
    <row r="687" spans="1:1" ht="13.9" customHeight="1">
      <c r="A687" s="141" t="s">
        <v>348</v>
      </c>
    </row>
    <row r="688" spans="1:1" ht="13.9" customHeight="1">
      <c r="A688" s="141" t="s">
        <v>454</v>
      </c>
    </row>
    <row r="689" spans="1:1" ht="13.9" customHeight="1">
      <c r="A689" s="141" t="s">
        <v>455</v>
      </c>
    </row>
    <row r="690" spans="1:1" ht="13.9" customHeight="1">
      <c r="A690" s="142" t="s">
        <v>277</v>
      </c>
    </row>
    <row r="691" spans="1:1" ht="13.9" customHeight="1">
      <c r="A691" s="141" t="s">
        <v>349</v>
      </c>
    </row>
    <row r="692" spans="1:1" ht="13.9" customHeight="1">
      <c r="A692" s="141" t="s">
        <v>456</v>
      </c>
    </row>
    <row r="693" spans="1:1" ht="13.9" customHeight="1">
      <c r="A693" s="142" t="s">
        <v>278</v>
      </c>
    </row>
    <row r="694" spans="1:1" ht="13.9" customHeight="1">
      <c r="A694" s="141" t="s">
        <v>413</v>
      </c>
    </row>
    <row r="695" spans="1:1" ht="13.9" customHeight="1">
      <c r="A695" s="141" t="s">
        <v>414</v>
      </c>
    </row>
    <row r="696" spans="1:1" ht="13.9" customHeight="1">
      <c r="A696" s="141" t="s">
        <v>415</v>
      </c>
    </row>
    <row r="697" spans="1:1" ht="13.9" customHeight="1">
      <c r="A697" s="141" t="s">
        <v>416</v>
      </c>
    </row>
    <row r="698" spans="1:1" ht="13.9" customHeight="1">
      <c r="A698" s="142" t="s">
        <v>279</v>
      </c>
    </row>
    <row r="699" spans="1:1" ht="13.9" customHeight="1">
      <c r="A699" s="142" t="s">
        <v>280</v>
      </c>
    </row>
    <row r="700" spans="1:1" ht="13.9" customHeight="1">
      <c r="A700" s="141" t="s">
        <v>417</v>
      </c>
    </row>
    <row r="701" spans="1:1" ht="13.9" customHeight="1">
      <c r="A701" s="142" t="s">
        <v>281</v>
      </c>
    </row>
    <row r="702" spans="1:1" ht="13.9" customHeight="1">
      <c r="A702" s="142" t="s">
        <v>282</v>
      </c>
    </row>
    <row r="703" spans="1:1" ht="13.9" customHeight="1">
      <c r="A703" s="141" t="s">
        <v>418</v>
      </c>
    </row>
    <row r="704" spans="1:1" ht="13.9" customHeight="1">
      <c r="A704" s="142" t="s">
        <v>283</v>
      </c>
    </row>
    <row r="705" spans="1:1" ht="13.9" customHeight="1">
      <c r="A705" s="141" t="s">
        <v>419</v>
      </c>
    </row>
    <row r="706" spans="1:1" ht="13.9" customHeight="1">
      <c r="A706" s="141" t="s">
        <v>457</v>
      </c>
    </row>
    <row r="707" spans="1:1" ht="13.9" customHeight="1">
      <c r="A707" s="141" t="s">
        <v>420</v>
      </c>
    </row>
    <row r="708" spans="1:1" ht="13.9" customHeight="1">
      <c r="A708" s="141" t="s">
        <v>458</v>
      </c>
    </row>
    <row r="709" spans="1:1" ht="13.9" customHeight="1">
      <c r="A709" s="141" t="s">
        <v>350</v>
      </c>
    </row>
    <row r="710" spans="1:1" ht="13.9" customHeight="1">
      <c r="A710" s="141" t="s">
        <v>421</v>
      </c>
    </row>
    <row r="711" spans="1:1" ht="13.9" customHeight="1">
      <c r="A711" s="141" t="s">
        <v>351</v>
      </c>
    </row>
    <row r="712" spans="1:1" ht="13.9" customHeight="1">
      <c r="A712" s="142" t="s">
        <v>284</v>
      </c>
    </row>
    <row r="713" spans="1:1" ht="13.9" customHeight="1">
      <c r="A713" s="141" t="s">
        <v>422</v>
      </c>
    </row>
    <row r="714" spans="1:1" ht="13.9" customHeight="1">
      <c r="A714" s="141" t="s">
        <v>459</v>
      </c>
    </row>
    <row r="715" spans="1:1" ht="13.9" customHeight="1">
      <c r="A715" s="141" t="s">
        <v>423</v>
      </c>
    </row>
    <row r="716" spans="1:1" ht="13.9" customHeight="1">
      <c r="A716" s="142" t="s">
        <v>285</v>
      </c>
    </row>
    <row r="717" spans="1:1" ht="13.9" customHeight="1">
      <c r="A717" s="141" t="s">
        <v>424</v>
      </c>
    </row>
    <row r="718" spans="1:1" ht="13.9" customHeight="1">
      <c r="A718" s="141" t="s">
        <v>352</v>
      </c>
    </row>
    <row r="719" spans="1:1" ht="13.9" customHeight="1">
      <c r="A719" s="141" t="s">
        <v>353</v>
      </c>
    </row>
    <row r="720" spans="1:1" ht="13.9" customHeight="1">
      <c r="A720" s="141" t="s">
        <v>354</v>
      </c>
    </row>
    <row r="721" spans="1:1" ht="13.9" customHeight="1">
      <c r="A721" s="142" t="s">
        <v>286</v>
      </c>
    </row>
    <row r="722" spans="1:1" ht="13.9" customHeight="1">
      <c r="A722" s="142" t="s">
        <v>287</v>
      </c>
    </row>
    <row r="723" spans="1:1" ht="13.9" customHeight="1">
      <c r="A723" s="141" t="s">
        <v>355</v>
      </c>
    </row>
    <row r="724" spans="1:1" ht="13.9" customHeight="1">
      <c r="A724" s="141" t="s">
        <v>425</v>
      </c>
    </row>
    <row r="725" spans="1:1" ht="13.9" customHeight="1">
      <c r="A725" s="141" t="s">
        <v>356</v>
      </c>
    </row>
    <row r="726" spans="1:1" ht="13.9" customHeight="1">
      <c r="A726" s="141" t="s">
        <v>426</v>
      </c>
    </row>
    <row r="727" spans="1:1" ht="13.9" customHeight="1">
      <c r="A727" s="141" t="s">
        <v>357</v>
      </c>
    </row>
    <row r="728" spans="1:1" ht="13.9" customHeight="1">
      <c r="A728" s="141" t="s">
        <v>427</v>
      </c>
    </row>
    <row r="729" spans="1:1" ht="13.9" customHeight="1">
      <c r="A729" s="142" t="s">
        <v>288</v>
      </c>
    </row>
    <row r="730" spans="1:1" ht="13.9" customHeight="1">
      <c r="A730" s="141" t="s">
        <v>358</v>
      </c>
    </row>
    <row r="731" spans="1:1" ht="13.9" customHeight="1">
      <c r="A731" s="141" t="s">
        <v>428</v>
      </c>
    </row>
    <row r="732" spans="1:1" ht="13.9" customHeight="1">
      <c r="A732" s="141" t="s">
        <v>359</v>
      </c>
    </row>
    <row r="733" spans="1:1" ht="13.9" customHeight="1">
      <c r="A733" s="141" t="s">
        <v>429</v>
      </c>
    </row>
    <row r="734" spans="1:1" ht="13.9" customHeight="1">
      <c r="A734" s="142" t="s">
        <v>289</v>
      </c>
    </row>
    <row r="735" spans="1:1" ht="13.9" customHeight="1">
      <c r="A735" s="142" t="s">
        <v>290</v>
      </c>
    </row>
    <row r="736" spans="1:1" ht="13.9" customHeight="1">
      <c r="A736" s="141" t="s">
        <v>360</v>
      </c>
    </row>
    <row r="737" spans="1:1" ht="13.9" customHeight="1">
      <c r="A737" s="141" t="s">
        <v>460</v>
      </c>
    </row>
    <row r="738" spans="1:1" ht="13.9" customHeight="1">
      <c r="A738" s="142" t="s">
        <v>291</v>
      </c>
    </row>
    <row r="739" spans="1:1" ht="13.9" customHeight="1">
      <c r="A739" s="141" t="s">
        <v>361</v>
      </c>
    </row>
    <row r="740" spans="1:1" ht="13.9" customHeight="1">
      <c r="A740" s="142" t="s">
        <v>292</v>
      </c>
    </row>
    <row r="741" spans="1:1" ht="13.9" customHeight="1">
      <c r="A741" s="141" t="s">
        <v>461</v>
      </c>
    </row>
    <row r="742" spans="1:1" ht="13.9" customHeight="1">
      <c r="A742" s="142" t="s">
        <v>293</v>
      </c>
    </row>
    <row r="743" spans="1:1" ht="13.9" customHeight="1">
      <c r="A743" s="141" t="s">
        <v>462</v>
      </c>
    </row>
    <row r="744" spans="1:1" ht="13.9" customHeight="1">
      <c r="A744" s="141" t="s">
        <v>362</v>
      </c>
    </row>
    <row r="745" spans="1:1" ht="13.9" customHeight="1">
      <c r="A745" s="142" t="s">
        <v>294</v>
      </c>
    </row>
    <row r="746" spans="1:1" ht="13.9" customHeight="1">
      <c r="A746" s="141" t="s">
        <v>363</v>
      </c>
    </row>
    <row r="747" spans="1:1" ht="13.9" customHeight="1">
      <c r="A747" s="141" t="s">
        <v>430</v>
      </c>
    </row>
    <row r="748" spans="1:1" ht="13.9" customHeight="1">
      <c r="A748" s="141" t="s">
        <v>463</v>
      </c>
    </row>
    <row r="749" spans="1:1" ht="13.9" customHeight="1">
      <c r="A749" s="141" t="s">
        <v>431</v>
      </c>
    </row>
    <row r="750" spans="1:1" ht="13.9" customHeight="1">
      <c r="A750" s="141" t="s">
        <v>364</v>
      </c>
    </row>
  </sheetData>
  <sheetProtection password="B224" sheet="1" objects="1" scenarios="1" selectLockedCells="1"/>
  <dataConsolidate/>
  <mergeCells count="257">
    <mergeCell ref="H87:M88"/>
    <mergeCell ref="N87:S88"/>
    <mergeCell ref="B87:G88"/>
    <mergeCell ref="T89:Y90"/>
    <mergeCell ref="B71:Y73"/>
    <mergeCell ref="B89:S90"/>
    <mergeCell ref="AA77:AP88"/>
    <mergeCell ref="B74:G76"/>
    <mergeCell ref="H74:M76"/>
    <mergeCell ref="N74:S76"/>
    <mergeCell ref="T74:Y76"/>
    <mergeCell ref="B77:G78"/>
    <mergeCell ref="B79:G80"/>
    <mergeCell ref="B81:G82"/>
    <mergeCell ref="B83:G84"/>
    <mergeCell ref="B85:G86"/>
    <mergeCell ref="H77:M78"/>
    <mergeCell ref="H79:M80"/>
    <mergeCell ref="H81:M82"/>
    <mergeCell ref="H83:M84"/>
    <mergeCell ref="H85:M86"/>
    <mergeCell ref="N77:S78"/>
    <mergeCell ref="N79:S80"/>
    <mergeCell ref="N81:S82"/>
    <mergeCell ref="N83:S84"/>
    <mergeCell ref="N85:S86"/>
    <mergeCell ref="T77:Y78"/>
    <mergeCell ref="T79:Y80"/>
    <mergeCell ref="T81:Y82"/>
    <mergeCell ref="T83:Y84"/>
    <mergeCell ref="T85:Y86"/>
    <mergeCell ref="AO110:AU111"/>
    <mergeCell ref="AO106:AU107"/>
    <mergeCell ref="AO108:AU109"/>
    <mergeCell ref="S96:W97"/>
    <mergeCell ref="X96:AB97"/>
    <mergeCell ref="AC96:AG97"/>
    <mergeCell ref="S110:W111"/>
    <mergeCell ref="X110:AB111"/>
    <mergeCell ref="AC110:AG111"/>
    <mergeCell ref="AH110:AN111"/>
    <mergeCell ref="AH104:AN105"/>
    <mergeCell ref="T87:Y88"/>
    <mergeCell ref="AO112:AU113"/>
    <mergeCell ref="E98:R99"/>
    <mergeCell ref="B12:C14"/>
    <mergeCell ref="B15:C17"/>
    <mergeCell ref="AR15:AU17"/>
    <mergeCell ref="B94:BB95"/>
    <mergeCell ref="AO114:AU115"/>
    <mergeCell ref="AO116:AU117"/>
    <mergeCell ref="AV96:BB97"/>
    <mergeCell ref="AV98:BB99"/>
    <mergeCell ref="AV100:BB101"/>
    <mergeCell ref="AV102:BB103"/>
    <mergeCell ref="AV104:BB105"/>
    <mergeCell ref="AV106:BB107"/>
    <mergeCell ref="AV108:BB109"/>
    <mergeCell ref="AV110:BB111"/>
    <mergeCell ref="AV112:BB113"/>
    <mergeCell ref="AV114:BB115"/>
    <mergeCell ref="AV116:BB117"/>
    <mergeCell ref="AO96:AU97"/>
    <mergeCell ref="AO98:AU99"/>
    <mergeCell ref="AO100:AU101"/>
    <mergeCell ref="AO102:AU103"/>
    <mergeCell ref="AO104:AU105"/>
    <mergeCell ref="A1:BT2"/>
    <mergeCell ref="CJ1:CZ1"/>
    <mergeCell ref="CN43:CP45"/>
    <mergeCell ref="AL57:AQ59"/>
    <mergeCell ref="AV57:BA59"/>
    <mergeCell ref="CN53:CP55"/>
    <mergeCell ref="CN48:CP50"/>
    <mergeCell ref="AV39:BA41"/>
    <mergeCell ref="AL42:AQ44"/>
    <mergeCell ref="AV42:BA44"/>
    <mergeCell ref="AV45:BA47"/>
    <mergeCell ref="CN23:CP25"/>
    <mergeCell ref="CN8:CP10"/>
    <mergeCell ref="CN33:CP35"/>
    <mergeCell ref="CN38:CP40"/>
    <mergeCell ref="CN28:CP30"/>
    <mergeCell ref="CN18:CP20"/>
    <mergeCell ref="CN13:CP15"/>
    <mergeCell ref="X15:AK17"/>
    <mergeCell ref="AL15:AQ17"/>
    <mergeCell ref="AV15:BA17"/>
    <mergeCell ref="AV36:BA38"/>
    <mergeCell ref="AR33:AU35"/>
    <mergeCell ref="B39:C41"/>
    <mergeCell ref="D42:W44"/>
    <mergeCell ref="AH100:AN101"/>
    <mergeCell ref="B102:D103"/>
    <mergeCell ref="E102:R103"/>
    <mergeCell ref="S102:W103"/>
    <mergeCell ref="X102:AB103"/>
    <mergeCell ref="AC102:AG103"/>
    <mergeCell ref="AH102:AN103"/>
    <mergeCell ref="B100:D101"/>
    <mergeCell ref="E100:R101"/>
    <mergeCell ref="S100:W101"/>
    <mergeCell ref="X100:AB101"/>
    <mergeCell ref="AC100:AG101"/>
    <mergeCell ref="B98:D99"/>
    <mergeCell ref="S98:W99"/>
    <mergeCell ref="X98:AB99"/>
    <mergeCell ref="AC98:AG99"/>
    <mergeCell ref="AH96:AN97"/>
    <mergeCell ref="AH98:AN99"/>
    <mergeCell ref="B96:D97"/>
    <mergeCell ref="E96:R97"/>
    <mergeCell ref="X45:AK47"/>
    <mergeCell ref="AL45:AQ47"/>
    <mergeCell ref="D57:AK59"/>
    <mergeCell ref="B108:D109"/>
    <mergeCell ref="E108:R109"/>
    <mergeCell ref="S108:W109"/>
    <mergeCell ref="X104:AB105"/>
    <mergeCell ref="AC104:AG105"/>
    <mergeCell ref="X108:AB109"/>
    <mergeCell ref="AC108:AG109"/>
    <mergeCell ref="AH108:AN109"/>
    <mergeCell ref="B110:D111"/>
    <mergeCell ref="E110:R111"/>
    <mergeCell ref="B106:D107"/>
    <mergeCell ref="E106:R107"/>
    <mergeCell ref="S106:W107"/>
    <mergeCell ref="X106:AB107"/>
    <mergeCell ref="AC106:AG107"/>
    <mergeCell ref="AH106:AN107"/>
    <mergeCell ref="B104:D105"/>
    <mergeCell ref="E104:R105"/>
    <mergeCell ref="S104:W105"/>
    <mergeCell ref="AH116:AN117"/>
    <mergeCell ref="B116:D117"/>
    <mergeCell ref="E116:R117"/>
    <mergeCell ref="S116:W117"/>
    <mergeCell ref="X116:AB117"/>
    <mergeCell ref="AC116:AG117"/>
    <mergeCell ref="AH112:AN113"/>
    <mergeCell ref="B114:D115"/>
    <mergeCell ref="E114:R115"/>
    <mergeCell ref="S114:W115"/>
    <mergeCell ref="X114:AB115"/>
    <mergeCell ref="AC114:AG115"/>
    <mergeCell ref="AH114:AN115"/>
    <mergeCell ref="B112:D113"/>
    <mergeCell ref="E112:R113"/>
    <mergeCell ref="S112:W113"/>
    <mergeCell ref="X112:AB113"/>
    <mergeCell ref="AC112:AG113"/>
    <mergeCell ref="BB15:BJ17"/>
    <mergeCell ref="AR18:AU20"/>
    <mergeCell ref="BB18:BJ20"/>
    <mergeCell ref="B5:C8"/>
    <mergeCell ref="D9:W11"/>
    <mergeCell ref="X9:AK11"/>
    <mergeCell ref="AL9:AQ11"/>
    <mergeCell ref="B9:C11"/>
    <mergeCell ref="AR5:AU8"/>
    <mergeCell ref="AR9:AU11"/>
    <mergeCell ref="D5:W8"/>
    <mergeCell ref="X5:AK8"/>
    <mergeCell ref="AL5:AQ8"/>
    <mergeCell ref="AV5:BA8"/>
    <mergeCell ref="AV9:BA11"/>
    <mergeCell ref="D12:W14"/>
    <mergeCell ref="X12:AK14"/>
    <mergeCell ref="AL12:AQ14"/>
    <mergeCell ref="AV12:BA14"/>
    <mergeCell ref="D15:W17"/>
    <mergeCell ref="BB5:BJ8"/>
    <mergeCell ref="BB9:BJ11"/>
    <mergeCell ref="AR12:AU14"/>
    <mergeCell ref="BB12:BJ14"/>
    <mergeCell ref="BB21:BJ23"/>
    <mergeCell ref="AR24:AU26"/>
    <mergeCell ref="BB24:BJ26"/>
    <mergeCell ref="B18:C20"/>
    <mergeCell ref="D18:W20"/>
    <mergeCell ref="X18:AK20"/>
    <mergeCell ref="AL18:AQ20"/>
    <mergeCell ref="AV18:BA20"/>
    <mergeCell ref="B21:C23"/>
    <mergeCell ref="D21:W23"/>
    <mergeCell ref="X21:AK23"/>
    <mergeCell ref="AL21:AQ23"/>
    <mergeCell ref="AV21:BA23"/>
    <mergeCell ref="B24:C26"/>
    <mergeCell ref="D24:W26"/>
    <mergeCell ref="X24:AK26"/>
    <mergeCell ref="AL24:AQ26"/>
    <mergeCell ref="AV24:BA26"/>
    <mergeCell ref="AR21:AU23"/>
    <mergeCell ref="D30:W32"/>
    <mergeCell ref="X30:AK32"/>
    <mergeCell ref="AL30:AQ32"/>
    <mergeCell ref="AV30:BA32"/>
    <mergeCell ref="B33:C35"/>
    <mergeCell ref="D33:W35"/>
    <mergeCell ref="X33:AK35"/>
    <mergeCell ref="BB27:BJ29"/>
    <mergeCell ref="AR30:AU32"/>
    <mergeCell ref="BB30:BJ32"/>
    <mergeCell ref="AL33:AQ35"/>
    <mergeCell ref="AV33:BA35"/>
    <mergeCell ref="AR27:AU29"/>
    <mergeCell ref="B27:C29"/>
    <mergeCell ref="D27:W29"/>
    <mergeCell ref="X27:AK29"/>
    <mergeCell ref="AL27:AQ29"/>
    <mergeCell ref="AV27:BA29"/>
    <mergeCell ref="B30:C32"/>
    <mergeCell ref="B36:C38"/>
    <mergeCell ref="D36:W38"/>
    <mergeCell ref="X36:AK38"/>
    <mergeCell ref="AL36:AQ38"/>
    <mergeCell ref="B48:C50"/>
    <mergeCell ref="D48:W50"/>
    <mergeCell ref="X48:AK50"/>
    <mergeCell ref="AL48:AQ50"/>
    <mergeCell ref="BB33:BJ35"/>
    <mergeCell ref="AR36:AU38"/>
    <mergeCell ref="BB36:BJ38"/>
    <mergeCell ref="X42:AK44"/>
    <mergeCell ref="B42:C44"/>
    <mergeCell ref="BB39:BJ41"/>
    <mergeCell ref="AR42:AU44"/>
    <mergeCell ref="BB42:BJ44"/>
    <mergeCell ref="AR45:AU47"/>
    <mergeCell ref="BB45:BJ47"/>
    <mergeCell ref="D39:W41"/>
    <mergeCell ref="X39:AK41"/>
    <mergeCell ref="AL39:AQ41"/>
    <mergeCell ref="AR39:AU41"/>
    <mergeCell ref="B45:C47"/>
    <mergeCell ref="D45:W47"/>
    <mergeCell ref="AR60:BA62"/>
    <mergeCell ref="B64:BN67"/>
    <mergeCell ref="D51:W53"/>
    <mergeCell ref="X51:AK53"/>
    <mergeCell ref="AL51:AQ53"/>
    <mergeCell ref="AV48:BA50"/>
    <mergeCell ref="AR48:AU50"/>
    <mergeCell ref="BB48:BJ50"/>
    <mergeCell ref="AV51:BA53"/>
    <mergeCell ref="B54:C56"/>
    <mergeCell ref="D54:W56"/>
    <mergeCell ref="X54:AK56"/>
    <mergeCell ref="AL54:AQ56"/>
    <mergeCell ref="AV54:BA56"/>
    <mergeCell ref="AR51:AU53"/>
    <mergeCell ref="BB51:BJ53"/>
    <mergeCell ref="AR54:AU56"/>
    <mergeCell ref="BB54:BJ56"/>
    <mergeCell ref="B51:C53"/>
  </mergeCells>
  <conditionalFormatting sqref="AV57">
    <cfRule type="cellIs" dxfId="18" priority="5" stopIfTrue="1" operator="lessThan">
      <formula>5000</formula>
    </cfRule>
    <cfRule type="cellIs" dxfId="17" priority="6" stopIfTrue="1" operator="greaterThanOrEqual">
      <formula>5000</formula>
    </cfRule>
  </conditionalFormatting>
  <conditionalFormatting sqref="BF59:BJ61 BK123:BS125">
    <cfRule type="cellIs" dxfId="16" priority="7" stopIfTrue="1" operator="equal">
      <formula>"OK"</formula>
    </cfRule>
    <cfRule type="cellIs" dxfId="15" priority="8" stopIfTrue="1" operator="equal">
      <formula>"SI"</formula>
    </cfRule>
    <cfRule type="cellIs" dxfId="14" priority="9" stopIfTrue="1" operator="equal">
      <formula>"NO"</formula>
    </cfRule>
    <cfRule type="cellIs" dxfId="13" priority="10" stopIfTrue="1" operator="equal">
      <formula>"SI"</formula>
    </cfRule>
  </conditionalFormatting>
  <conditionalFormatting sqref="T89:Y90">
    <cfRule type="cellIs" dxfId="12" priority="1" operator="lessThan">
      <formula>1</formula>
    </cfRule>
    <cfRule type="cellIs" dxfId="11" priority="2" operator="equal">
      <formula>1</formula>
    </cfRule>
    <cfRule type="cellIs" dxfId="10" priority="3" operator="greaterThan">
      <formula>1</formula>
    </cfRule>
    <cfRule type="cellIs" dxfId="9" priority="4" operator="greaterThan">
      <formula>100</formula>
    </cfRule>
  </conditionalFormatting>
  <dataValidations count="2">
    <dataValidation type="list" allowBlank="1" showInputMessage="1" showErrorMessage="1" sqref="D9 D54 D51 D48 D45 D42 D39 D36 D33 D30 D27 D24 D21 D18 D15 D12">
      <formula1>$D$144:$D$156</formula1>
    </dataValidation>
    <dataValidation type="list" allowBlank="1" showInputMessage="1" showErrorMessage="1" sqref="E98:R117">
      <formula1>$A$516:$A$750</formula1>
    </dataValidation>
  </dataValidations>
  <pageMargins left="0.7" right="0.7" top="0.75" bottom="0.75" header="0.3" footer="0.3"/>
  <pageSetup paperSize="9" scale="40" orientation="portrait" r:id="rId1"/>
  <ignoredErrors>
    <ignoredError sqref="H77:M86 H87" numberStoredAsText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167"/>
  <sheetViews>
    <sheetView zoomScale="90" zoomScaleNormal="90" workbookViewId="0">
      <selection activeCell="AQ7" sqref="AQ7:AX16"/>
    </sheetView>
  </sheetViews>
  <sheetFormatPr defaultColWidth="2.33203125" defaultRowHeight="13.9" customHeight="1"/>
  <cols>
    <col min="1" max="16384" width="2.33203125" style="11"/>
  </cols>
  <sheetData>
    <row r="1" spans="1:52" s="12" customFormat="1" ht="13.9" customHeight="1">
      <c r="A1" s="246" t="s">
        <v>130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</row>
    <row r="2" spans="1:52" s="12" customFormat="1" ht="13.9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</row>
    <row r="3" spans="1:52" s="12" customFormat="1" ht="13.9" customHeight="1" thickBo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</row>
    <row r="4" spans="1:52" s="10" customFormat="1" ht="13.9" customHeight="1">
      <c r="A4" s="32"/>
      <c r="B4" s="525" t="s">
        <v>131</v>
      </c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 t="s">
        <v>132</v>
      </c>
      <c r="N4" s="525"/>
      <c r="O4" s="525"/>
      <c r="P4" s="525"/>
      <c r="Q4" s="525"/>
      <c r="R4" s="525"/>
      <c r="S4" s="525"/>
      <c r="T4" s="525"/>
      <c r="U4" s="525"/>
      <c r="V4" s="525"/>
      <c r="W4" s="525"/>
      <c r="X4" s="526" t="s">
        <v>133</v>
      </c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8"/>
      <c r="AJ4" s="524" t="s">
        <v>134</v>
      </c>
      <c r="AK4" s="524"/>
      <c r="AL4" s="524"/>
      <c r="AM4" s="524"/>
      <c r="AN4" s="524"/>
      <c r="AO4" s="524"/>
      <c r="AP4" s="524"/>
      <c r="AQ4" s="524" t="s">
        <v>135</v>
      </c>
      <c r="AR4" s="524"/>
      <c r="AS4" s="524"/>
      <c r="AT4" s="524"/>
      <c r="AU4" s="524"/>
      <c r="AV4" s="524"/>
      <c r="AW4" s="524"/>
      <c r="AX4" s="524"/>
      <c r="AY4" s="32"/>
      <c r="AZ4" s="32"/>
    </row>
    <row r="5" spans="1:52" s="10" customFormat="1" ht="13.9" customHeight="1">
      <c r="A5" s="32"/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5"/>
      <c r="U5" s="525"/>
      <c r="V5" s="525"/>
      <c r="W5" s="525"/>
      <c r="X5" s="529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1"/>
      <c r="AJ5" s="524"/>
      <c r="AK5" s="524"/>
      <c r="AL5" s="524"/>
      <c r="AM5" s="524"/>
      <c r="AN5" s="524"/>
      <c r="AO5" s="524"/>
      <c r="AP5" s="524"/>
      <c r="AQ5" s="524"/>
      <c r="AR5" s="524"/>
      <c r="AS5" s="524"/>
      <c r="AT5" s="524"/>
      <c r="AU5" s="524"/>
      <c r="AV5" s="524"/>
      <c r="AW5" s="524"/>
      <c r="AX5" s="524"/>
      <c r="AY5" s="32"/>
      <c r="AZ5" s="32"/>
    </row>
    <row r="6" spans="1:52" s="10" customFormat="1" ht="13.9" customHeight="1" thickBot="1">
      <c r="A6" s="32"/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525"/>
      <c r="V6" s="525"/>
      <c r="W6" s="525"/>
      <c r="X6" s="532"/>
      <c r="Y6" s="533"/>
      <c r="Z6" s="533"/>
      <c r="AA6" s="533"/>
      <c r="AB6" s="533"/>
      <c r="AC6" s="533"/>
      <c r="AD6" s="533"/>
      <c r="AE6" s="533"/>
      <c r="AF6" s="533"/>
      <c r="AG6" s="533"/>
      <c r="AH6" s="533"/>
      <c r="AI6" s="534"/>
      <c r="AJ6" s="524"/>
      <c r="AK6" s="524"/>
      <c r="AL6" s="524"/>
      <c r="AM6" s="524"/>
      <c r="AN6" s="524"/>
      <c r="AO6" s="524"/>
      <c r="AP6" s="524"/>
      <c r="AQ6" s="524"/>
      <c r="AR6" s="524"/>
      <c r="AS6" s="524"/>
      <c r="AT6" s="524"/>
      <c r="AU6" s="524"/>
      <c r="AV6" s="524"/>
      <c r="AW6" s="524"/>
      <c r="AX6" s="524"/>
      <c r="AY6" s="32"/>
      <c r="AZ6" s="32"/>
    </row>
    <row r="7" spans="1:52" s="10" customFormat="1" ht="13.9" customHeight="1">
      <c r="A7" s="32"/>
      <c r="B7" s="443" t="s">
        <v>641</v>
      </c>
      <c r="C7" s="444"/>
      <c r="D7" s="444"/>
      <c r="E7" s="444"/>
      <c r="F7" s="444"/>
      <c r="G7" s="444"/>
      <c r="H7" s="444"/>
      <c r="I7" s="444"/>
      <c r="J7" s="444"/>
      <c r="K7" s="444"/>
      <c r="L7" s="480"/>
      <c r="M7" s="443" t="s">
        <v>642</v>
      </c>
      <c r="N7" s="444"/>
      <c r="O7" s="444"/>
      <c r="P7" s="444"/>
      <c r="Q7" s="444"/>
      <c r="R7" s="444"/>
      <c r="S7" s="444"/>
      <c r="T7" s="444"/>
      <c r="U7" s="444"/>
      <c r="V7" s="444"/>
      <c r="W7" s="480"/>
      <c r="X7" s="535" t="s">
        <v>643</v>
      </c>
      <c r="Y7" s="536"/>
      <c r="Z7" s="536"/>
      <c r="AA7" s="536"/>
      <c r="AB7" s="536"/>
      <c r="AC7" s="536"/>
      <c r="AD7" s="536"/>
      <c r="AE7" s="536"/>
      <c r="AF7" s="536"/>
      <c r="AG7" s="536"/>
      <c r="AH7" s="536"/>
      <c r="AI7" s="537"/>
      <c r="AJ7" s="485"/>
      <c r="AK7" s="486"/>
      <c r="AL7" s="486"/>
      <c r="AM7" s="486"/>
      <c r="AN7" s="486"/>
      <c r="AO7" s="486"/>
      <c r="AP7" s="487"/>
      <c r="AQ7" s="494"/>
      <c r="AR7" s="495"/>
      <c r="AS7" s="495"/>
      <c r="AT7" s="495"/>
      <c r="AU7" s="495"/>
      <c r="AV7" s="495"/>
      <c r="AW7" s="495"/>
      <c r="AX7" s="496"/>
      <c r="AY7" s="32"/>
      <c r="AZ7" s="32"/>
    </row>
    <row r="8" spans="1:52" s="10" customFormat="1" ht="13.9" customHeight="1">
      <c r="A8" s="32"/>
      <c r="B8" s="445"/>
      <c r="C8" s="446"/>
      <c r="D8" s="446"/>
      <c r="E8" s="446"/>
      <c r="F8" s="446"/>
      <c r="G8" s="446"/>
      <c r="H8" s="446"/>
      <c r="I8" s="446"/>
      <c r="J8" s="446"/>
      <c r="K8" s="446"/>
      <c r="L8" s="481"/>
      <c r="M8" s="445"/>
      <c r="N8" s="446"/>
      <c r="O8" s="446"/>
      <c r="P8" s="446"/>
      <c r="Q8" s="446"/>
      <c r="R8" s="446"/>
      <c r="S8" s="446"/>
      <c r="T8" s="446"/>
      <c r="U8" s="446"/>
      <c r="V8" s="446"/>
      <c r="W8" s="481"/>
      <c r="X8" s="445"/>
      <c r="Y8" s="446"/>
      <c r="Z8" s="446"/>
      <c r="AA8" s="446"/>
      <c r="AB8" s="446"/>
      <c r="AC8" s="446"/>
      <c r="AD8" s="446"/>
      <c r="AE8" s="446"/>
      <c r="AF8" s="446"/>
      <c r="AG8" s="446"/>
      <c r="AH8" s="446"/>
      <c r="AI8" s="481"/>
      <c r="AJ8" s="488"/>
      <c r="AK8" s="489"/>
      <c r="AL8" s="489"/>
      <c r="AM8" s="489"/>
      <c r="AN8" s="489"/>
      <c r="AO8" s="489"/>
      <c r="AP8" s="490"/>
      <c r="AQ8" s="497"/>
      <c r="AR8" s="498"/>
      <c r="AS8" s="498"/>
      <c r="AT8" s="498"/>
      <c r="AU8" s="498"/>
      <c r="AV8" s="498"/>
      <c r="AW8" s="498"/>
      <c r="AX8" s="499"/>
      <c r="AY8" s="32"/>
      <c r="AZ8" s="32"/>
    </row>
    <row r="9" spans="1:52" s="10" customFormat="1" ht="13.9" customHeight="1">
      <c r="A9" s="32"/>
      <c r="B9" s="445"/>
      <c r="C9" s="446"/>
      <c r="D9" s="446"/>
      <c r="E9" s="446"/>
      <c r="F9" s="446"/>
      <c r="G9" s="446"/>
      <c r="H9" s="446"/>
      <c r="I9" s="446"/>
      <c r="J9" s="446"/>
      <c r="K9" s="446"/>
      <c r="L9" s="481"/>
      <c r="M9" s="445"/>
      <c r="N9" s="446"/>
      <c r="O9" s="446"/>
      <c r="P9" s="446"/>
      <c r="Q9" s="446"/>
      <c r="R9" s="446"/>
      <c r="S9" s="446"/>
      <c r="T9" s="446"/>
      <c r="U9" s="446"/>
      <c r="V9" s="446"/>
      <c r="W9" s="481"/>
      <c r="X9" s="445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81"/>
      <c r="AJ9" s="488"/>
      <c r="AK9" s="489"/>
      <c r="AL9" s="489"/>
      <c r="AM9" s="489"/>
      <c r="AN9" s="489"/>
      <c r="AO9" s="489"/>
      <c r="AP9" s="490"/>
      <c r="AQ9" s="497"/>
      <c r="AR9" s="498"/>
      <c r="AS9" s="498"/>
      <c r="AT9" s="498"/>
      <c r="AU9" s="498"/>
      <c r="AV9" s="498"/>
      <c r="AW9" s="498"/>
      <c r="AX9" s="499"/>
      <c r="AY9" s="32"/>
      <c r="AZ9" s="32"/>
    </row>
    <row r="10" spans="1:52" s="10" customFormat="1" ht="13.9" customHeight="1">
      <c r="A10" s="32"/>
      <c r="B10" s="445"/>
      <c r="C10" s="446"/>
      <c r="D10" s="446"/>
      <c r="E10" s="446"/>
      <c r="F10" s="446"/>
      <c r="G10" s="446"/>
      <c r="H10" s="446"/>
      <c r="I10" s="446"/>
      <c r="J10" s="446"/>
      <c r="K10" s="446"/>
      <c r="L10" s="481"/>
      <c r="M10" s="445"/>
      <c r="N10" s="446"/>
      <c r="O10" s="446"/>
      <c r="P10" s="446"/>
      <c r="Q10" s="446"/>
      <c r="R10" s="446"/>
      <c r="S10" s="446"/>
      <c r="T10" s="446"/>
      <c r="U10" s="446"/>
      <c r="V10" s="446"/>
      <c r="W10" s="481"/>
      <c r="X10" s="445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81"/>
      <c r="AJ10" s="488"/>
      <c r="AK10" s="489"/>
      <c r="AL10" s="489"/>
      <c r="AM10" s="489"/>
      <c r="AN10" s="489"/>
      <c r="AO10" s="489"/>
      <c r="AP10" s="490"/>
      <c r="AQ10" s="497"/>
      <c r="AR10" s="498"/>
      <c r="AS10" s="498"/>
      <c r="AT10" s="498"/>
      <c r="AU10" s="498"/>
      <c r="AV10" s="498"/>
      <c r="AW10" s="498"/>
      <c r="AX10" s="499"/>
      <c r="AY10" s="32"/>
      <c r="AZ10" s="32"/>
    </row>
    <row r="11" spans="1:52" s="10" customFormat="1" ht="13.9" customHeight="1">
      <c r="A11" s="32"/>
      <c r="B11" s="445"/>
      <c r="C11" s="446"/>
      <c r="D11" s="446"/>
      <c r="E11" s="446"/>
      <c r="F11" s="446"/>
      <c r="G11" s="446"/>
      <c r="H11" s="446"/>
      <c r="I11" s="446"/>
      <c r="J11" s="446"/>
      <c r="K11" s="446"/>
      <c r="L11" s="481"/>
      <c r="M11" s="445"/>
      <c r="N11" s="446"/>
      <c r="O11" s="446"/>
      <c r="P11" s="446"/>
      <c r="Q11" s="446"/>
      <c r="R11" s="446"/>
      <c r="S11" s="446"/>
      <c r="T11" s="446"/>
      <c r="U11" s="446"/>
      <c r="V11" s="446"/>
      <c r="W11" s="481"/>
      <c r="X11" s="445"/>
      <c r="Y11" s="446"/>
      <c r="Z11" s="446"/>
      <c r="AA11" s="446"/>
      <c r="AB11" s="446"/>
      <c r="AC11" s="446"/>
      <c r="AD11" s="446"/>
      <c r="AE11" s="446"/>
      <c r="AF11" s="446"/>
      <c r="AG11" s="446"/>
      <c r="AH11" s="446"/>
      <c r="AI11" s="481"/>
      <c r="AJ11" s="488"/>
      <c r="AK11" s="489"/>
      <c r="AL11" s="489"/>
      <c r="AM11" s="489"/>
      <c r="AN11" s="489"/>
      <c r="AO11" s="489"/>
      <c r="AP11" s="490"/>
      <c r="AQ11" s="497"/>
      <c r="AR11" s="498"/>
      <c r="AS11" s="498"/>
      <c r="AT11" s="498"/>
      <c r="AU11" s="498"/>
      <c r="AV11" s="498"/>
      <c r="AW11" s="498"/>
      <c r="AX11" s="499"/>
      <c r="AY11" s="32"/>
      <c r="AZ11" s="32"/>
    </row>
    <row r="12" spans="1:52" s="10" customFormat="1" ht="13.9" customHeight="1">
      <c r="A12" s="32"/>
      <c r="B12" s="445"/>
      <c r="C12" s="446"/>
      <c r="D12" s="446"/>
      <c r="E12" s="446"/>
      <c r="F12" s="446"/>
      <c r="G12" s="446"/>
      <c r="H12" s="446"/>
      <c r="I12" s="446"/>
      <c r="J12" s="446"/>
      <c r="K12" s="446"/>
      <c r="L12" s="481"/>
      <c r="M12" s="445"/>
      <c r="N12" s="446"/>
      <c r="O12" s="446"/>
      <c r="P12" s="446"/>
      <c r="Q12" s="446"/>
      <c r="R12" s="446"/>
      <c r="S12" s="446"/>
      <c r="T12" s="446"/>
      <c r="U12" s="446"/>
      <c r="V12" s="446"/>
      <c r="W12" s="481"/>
      <c r="X12" s="445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81"/>
      <c r="AJ12" s="488"/>
      <c r="AK12" s="489"/>
      <c r="AL12" s="489"/>
      <c r="AM12" s="489"/>
      <c r="AN12" s="489"/>
      <c r="AO12" s="489"/>
      <c r="AP12" s="490"/>
      <c r="AQ12" s="497"/>
      <c r="AR12" s="498"/>
      <c r="AS12" s="498"/>
      <c r="AT12" s="498"/>
      <c r="AU12" s="498"/>
      <c r="AV12" s="498"/>
      <c r="AW12" s="498"/>
      <c r="AX12" s="499"/>
      <c r="AY12" s="32"/>
      <c r="AZ12" s="32"/>
    </row>
    <row r="13" spans="1:52" s="10" customFormat="1" ht="13.9" customHeight="1">
      <c r="A13" s="32"/>
      <c r="B13" s="445"/>
      <c r="C13" s="446"/>
      <c r="D13" s="446"/>
      <c r="E13" s="446"/>
      <c r="F13" s="446"/>
      <c r="G13" s="446"/>
      <c r="H13" s="446"/>
      <c r="I13" s="446"/>
      <c r="J13" s="446"/>
      <c r="K13" s="446"/>
      <c r="L13" s="481"/>
      <c r="M13" s="445"/>
      <c r="N13" s="446"/>
      <c r="O13" s="446"/>
      <c r="P13" s="446"/>
      <c r="Q13" s="446"/>
      <c r="R13" s="446"/>
      <c r="S13" s="446"/>
      <c r="T13" s="446"/>
      <c r="U13" s="446"/>
      <c r="V13" s="446"/>
      <c r="W13" s="481"/>
      <c r="X13" s="445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81"/>
      <c r="AJ13" s="488"/>
      <c r="AK13" s="489"/>
      <c r="AL13" s="489"/>
      <c r="AM13" s="489"/>
      <c r="AN13" s="489"/>
      <c r="AO13" s="489"/>
      <c r="AP13" s="490"/>
      <c r="AQ13" s="497"/>
      <c r="AR13" s="498"/>
      <c r="AS13" s="498"/>
      <c r="AT13" s="498"/>
      <c r="AU13" s="498"/>
      <c r="AV13" s="498"/>
      <c r="AW13" s="498"/>
      <c r="AX13" s="499"/>
      <c r="AY13" s="32"/>
      <c r="AZ13" s="32"/>
    </row>
    <row r="14" spans="1:52" s="12" customFormat="1" ht="13.9" customHeight="1">
      <c r="A14" s="26"/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81"/>
      <c r="M14" s="445"/>
      <c r="N14" s="446"/>
      <c r="O14" s="446"/>
      <c r="P14" s="446"/>
      <c r="Q14" s="446"/>
      <c r="R14" s="446"/>
      <c r="S14" s="446"/>
      <c r="T14" s="446"/>
      <c r="U14" s="446"/>
      <c r="V14" s="446"/>
      <c r="W14" s="481"/>
      <c r="X14" s="445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81"/>
      <c r="AJ14" s="488"/>
      <c r="AK14" s="489"/>
      <c r="AL14" s="489"/>
      <c r="AM14" s="489"/>
      <c r="AN14" s="489"/>
      <c r="AO14" s="489"/>
      <c r="AP14" s="490"/>
      <c r="AQ14" s="497"/>
      <c r="AR14" s="498"/>
      <c r="AS14" s="498"/>
      <c r="AT14" s="498"/>
      <c r="AU14" s="498"/>
      <c r="AV14" s="498"/>
      <c r="AW14" s="498"/>
      <c r="AX14" s="499"/>
      <c r="AY14" s="26"/>
      <c r="AZ14" s="26"/>
    </row>
    <row r="15" spans="1:52" s="10" customFormat="1" ht="13.9" customHeight="1">
      <c r="A15" s="32"/>
      <c r="B15" s="445"/>
      <c r="C15" s="446"/>
      <c r="D15" s="446"/>
      <c r="E15" s="446"/>
      <c r="F15" s="446"/>
      <c r="G15" s="446"/>
      <c r="H15" s="446"/>
      <c r="I15" s="446"/>
      <c r="J15" s="446"/>
      <c r="K15" s="446"/>
      <c r="L15" s="481"/>
      <c r="M15" s="445"/>
      <c r="N15" s="446"/>
      <c r="O15" s="446"/>
      <c r="P15" s="446"/>
      <c r="Q15" s="446"/>
      <c r="R15" s="446"/>
      <c r="S15" s="446"/>
      <c r="T15" s="446"/>
      <c r="U15" s="446"/>
      <c r="V15" s="446"/>
      <c r="W15" s="481"/>
      <c r="X15" s="445"/>
      <c r="Y15" s="446"/>
      <c r="Z15" s="446"/>
      <c r="AA15" s="446"/>
      <c r="AB15" s="446"/>
      <c r="AC15" s="446"/>
      <c r="AD15" s="446"/>
      <c r="AE15" s="446"/>
      <c r="AF15" s="446"/>
      <c r="AG15" s="446"/>
      <c r="AH15" s="446"/>
      <c r="AI15" s="481"/>
      <c r="AJ15" s="488"/>
      <c r="AK15" s="489"/>
      <c r="AL15" s="489"/>
      <c r="AM15" s="489"/>
      <c r="AN15" s="489"/>
      <c r="AO15" s="489"/>
      <c r="AP15" s="490"/>
      <c r="AQ15" s="497"/>
      <c r="AR15" s="498"/>
      <c r="AS15" s="498"/>
      <c r="AT15" s="498"/>
      <c r="AU15" s="498"/>
      <c r="AV15" s="498"/>
      <c r="AW15" s="498"/>
      <c r="AX15" s="499"/>
      <c r="AY15" s="32"/>
      <c r="AZ15" s="32"/>
    </row>
    <row r="16" spans="1:52" s="10" customFormat="1" ht="13.9" customHeight="1">
      <c r="A16" s="32"/>
      <c r="B16" s="445"/>
      <c r="C16" s="446"/>
      <c r="D16" s="446"/>
      <c r="E16" s="446"/>
      <c r="F16" s="446"/>
      <c r="G16" s="446"/>
      <c r="H16" s="446"/>
      <c r="I16" s="446"/>
      <c r="J16" s="446"/>
      <c r="K16" s="446"/>
      <c r="L16" s="481"/>
      <c r="M16" s="447"/>
      <c r="N16" s="448"/>
      <c r="O16" s="448"/>
      <c r="P16" s="448"/>
      <c r="Q16" s="448"/>
      <c r="R16" s="448"/>
      <c r="S16" s="448"/>
      <c r="T16" s="448"/>
      <c r="U16" s="448"/>
      <c r="V16" s="448"/>
      <c r="W16" s="482"/>
      <c r="X16" s="447"/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82"/>
      <c r="AJ16" s="491"/>
      <c r="AK16" s="492"/>
      <c r="AL16" s="492"/>
      <c r="AM16" s="492"/>
      <c r="AN16" s="492"/>
      <c r="AO16" s="492"/>
      <c r="AP16" s="493"/>
      <c r="AQ16" s="500"/>
      <c r="AR16" s="501"/>
      <c r="AS16" s="501"/>
      <c r="AT16" s="501"/>
      <c r="AU16" s="501"/>
      <c r="AV16" s="501"/>
      <c r="AW16" s="501"/>
      <c r="AX16" s="502"/>
      <c r="AY16" s="32"/>
      <c r="AZ16" s="32"/>
    </row>
    <row r="17" spans="1:52" s="10" customFormat="1" ht="13.9" customHeight="1">
      <c r="A17" s="32"/>
      <c r="B17" s="445"/>
      <c r="C17" s="446"/>
      <c r="D17" s="446"/>
      <c r="E17" s="446"/>
      <c r="F17" s="446"/>
      <c r="G17" s="446"/>
      <c r="H17" s="446"/>
      <c r="I17" s="446"/>
      <c r="J17" s="446"/>
      <c r="K17" s="446"/>
      <c r="L17" s="481"/>
      <c r="M17" s="443" t="s">
        <v>644</v>
      </c>
      <c r="N17" s="444"/>
      <c r="O17" s="444"/>
      <c r="P17" s="444"/>
      <c r="Q17" s="444"/>
      <c r="R17" s="444"/>
      <c r="S17" s="444"/>
      <c r="T17" s="444"/>
      <c r="U17" s="444"/>
      <c r="V17" s="444"/>
      <c r="W17" s="480"/>
      <c r="X17" s="443" t="s">
        <v>645</v>
      </c>
      <c r="Y17" s="444"/>
      <c r="Z17" s="444"/>
      <c r="AA17" s="444"/>
      <c r="AB17" s="444"/>
      <c r="AC17" s="444"/>
      <c r="AD17" s="444"/>
      <c r="AE17" s="444"/>
      <c r="AF17" s="444"/>
      <c r="AG17" s="444"/>
      <c r="AH17" s="444"/>
      <c r="AI17" s="480"/>
      <c r="AJ17" s="485"/>
      <c r="AK17" s="486"/>
      <c r="AL17" s="486"/>
      <c r="AM17" s="486"/>
      <c r="AN17" s="486"/>
      <c r="AO17" s="486"/>
      <c r="AP17" s="487"/>
      <c r="AQ17" s="494"/>
      <c r="AR17" s="495"/>
      <c r="AS17" s="495"/>
      <c r="AT17" s="495"/>
      <c r="AU17" s="495"/>
      <c r="AV17" s="495"/>
      <c r="AW17" s="495"/>
      <c r="AX17" s="496"/>
      <c r="AY17" s="32"/>
      <c r="AZ17" s="32"/>
    </row>
    <row r="18" spans="1:52" s="10" customFormat="1" ht="13.9" customHeight="1">
      <c r="A18" s="32"/>
      <c r="B18" s="445"/>
      <c r="C18" s="446"/>
      <c r="D18" s="446"/>
      <c r="E18" s="446"/>
      <c r="F18" s="446"/>
      <c r="G18" s="446"/>
      <c r="H18" s="446"/>
      <c r="I18" s="446"/>
      <c r="J18" s="446"/>
      <c r="K18" s="446"/>
      <c r="L18" s="481"/>
      <c r="M18" s="445"/>
      <c r="N18" s="446"/>
      <c r="O18" s="446"/>
      <c r="P18" s="446"/>
      <c r="Q18" s="446"/>
      <c r="R18" s="446"/>
      <c r="S18" s="446"/>
      <c r="T18" s="446"/>
      <c r="U18" s="446"/>
      <c r="V18" s="446"/>
      <c r="W18" s="481"/>
      <c r="X18" s="445"/>
      <c r="Y18" s="446"/>
      <c r="Z18" s="446"/>
      <c r="AA18" s="446"/>
      <c r="AB18" s="446"/>
      <c r="AC18" s="446"/>
      <c r="AD18" s="446"/>
      <c r="AE18" s="446"/>
      <c r="AF18" s="446"/>
      <c r="AG18" s="446"/>
      <c r="AH18" s="446"/>
      <c r="AI18" s="481"/>
      <c r="AJ18" s="488"/>
      <c r="AK18" s="489"/>
      <c r="AL18" s="489"/>
      <c r="AM18" s="489"/>
      <c r="AN18" s="489"/>
      <c r="AO18" s="489"/>
      <c r="AP18" s="490"/>
      <c r="AQ18" s="497"/>
      <c r="AR18" s="498"/>
      <c r="AS18" s="498"/>
      <c r="AT18" s="498"/>
      <c r="AU18" s="498"/>
      <c r="AV18" s="498"/>
      <c r="AW18" s="498"/>
      <c r="AX18" s="499"/>
      <c r="AY18" s="32"/>
      <c r="AZ18" s="32"/>
    </row>
    <row r="19" spans="1:52" s="10" customFormat="1" ht="13.9" customHeight="1">
      <c r="A19" s="32"/>
      <c r="B19" s="445"/>
      <c r="C19" s="446"/>
      <c r="D19" s="446"/>
      <c r="E19" s="446"/>
      <c r="F19" s="446"/>
      <c r="G19" s="446"/>
      <c r="H19" s="446"/>
      <c r="I19" s="446"/>
      <c r="J19" s="446"/>
      <c r="K19" s="446"/>
      <c r="L19" s="481"/>
      <c r="M19" s="445"/>
      <c r="N19" s="446"/>
      <c r="O19" s="446"/>
      <c r="P19" s="446"/>
      <c r="Q19" s="446"/>
      <c r="R19" s="446"/>
      <c r="S19" s="446"/>
      <c r="T19" s="446"/>
      <c r="U19" s="446"/>
      <c r="V19" s="446"/>
      <c r="W19" s="481"/>
      <c r="X19" s="445"/>
      <c r="Y19" s="446"/>
      <c r="Z19" s="446"/>
      <c r="AA19" s="446"/>
      <c r="AB19" s="446"/>
      <c r="AC19" s="446"/>
      <c r="AD19" s="446"/>
      <c r="AE19" s="446"/>
      <c r="AF19" s="446"/>
      <c r="AG19" s="446"/>
      <c r="AH19" s="446"/>
      <c r="AI19" s="481"/>
      <c r="AJ19" s="488"/>
      <c r="AK19" s="489"/>
      <c r="AL19" s="489"/>
      <c r="AM19" s="489"/>
      <c r="AN19" s="489"/>
      <c r="AO19" s="489"/>
      <c r="AP19" s="490"/>
      <c r="AQ19" s="497"/>
      <c r="AR19" s="498"/>
      <c r="AS19" s="498"/>
      <c r="AT19" s="498"/>
      <c r="AU19" s="498"/>
      <c r="AV19" s="498"/>
      <c r="AW19" s="498"/>
      <c r="AX19" s="499"/>
      <c r="AY19" s="32"/>
      <c r="AZ19" s="32"/>
    </row>
    <row r="20" spans="1:52" s="10" customFormat="1" ht="13.9" customHeight="1">
      <c r="A20" s="32"/>
      <c r="B20" s="445"/>
      <c r="C20" s="446"/>
      <c r="D20" s="446"/>
      <c r="E20" s="446"/>
      <c r="F20" s="446"/>
      <c r="G20" s="446"/>
      <c r="H20" s="446"/>
      <c r="I20" s="446"/>
      <c r="J20" s="446"/>
      <c r="K20" s="446"/>
      <c r="L20" s="481"/>
      <c r="M20" s="445"/>
      <c r="N20" s="446"/>
      <c r="O20" s="446"/>
      <c r="P20" s="446"/>
      <c r="Q20" s="446"/>
      <c r="R20" s="446"/>
      <c r="S20" s="446"/>
      <c r="T20" s="446"/>
      <c r="U20" s="446"/>
      <c r="V20" s="446"/>
      <c r="W20" s="481"/>
      <c r="X20" s="445"/>
      <c r="Y20" s="446"/>
      <c r="Z20" s="446"/>
      <c r="AA20" s="446"/>
      <c r="AB20" s="446"/>
      <c r="AC20" s="446"/>
      <c r="AD20" s="446"/>
      <c r="AE20" s="446"/>
      <c r="AF20" s="446"/>
      <c r="AG20" s="446"/>
      <c r="AH20" s="446"/>
      <c r="AI20" s="481"/>
      <c r="AJ20" s="488"/>
      <c r="AK20" s="489"/>
      <c r="AL20" s="489"/>
      <c r="AM20" s="489"/>
      <c r="AN20" s="489"/>
      <c r="AO20" s="489"/>
      <c r="AP20" s="490"/>
      <c r="AQ20" s="497"/>
      <c r="AR20" s="498"/>
      <c r="AS20" s="498"/>
      <c r="AT20" s="498"/>
      <c r="AU20" s="498"/>
      <c r="AV20" s="498"/>
      <c r="AW20" s="498"/>
      <c r="AX20" s="499"/>
      <c r="AY20" s="32"/>
      <c r="AZ20" s="32"/>
    </row>
    <row r="21" spans="1:52" s="10" customFormat="1" ht="13.9" customHeight="1">
      <c r="A21" s="32"/>
      <c r="B21" s="445"/>
      <c r="C21" s="446"/>
      <c r="D21" s="446"/>
      <c r="E21" s="446"/>
      <c r="F21" s="446"/>
      <c r="G21" s="446"/>
      <c r="H21" s="446"/>
      <c r="I21" s="446"/>
      <c r="J21" s="446"/>
      <c r="K21" s="446"/>
      <c r="L21" s="481"/>
      <c r="M21" s="445"/>
      <c r="N21" s="446"/>
      <c r="O21" s="446"/>
      <c r="P21" s="446"/>
      <c r="Q21" s="446"/>
      <c r="R21" s="446"/>
      <c r="S21" s="446"/>
      <c r="T21" s="446"/>
      <c r="U21" s="446"/>
      <c r="V21" s="446"/>
      <c r="W21" s="481"/>
      <c r="X21" s="445"/>
      <c r="Y21" s="446"/>
      <c r="Z21" s="446"/>
      <c r="AA21" s="446"/>
      <c r="AB21" s="446"/>
      <c r="AC21" s="446"/>
      <c r="AD21" s="446"/>
      <c r="AE21" s="446"/>
      <c r="AF21" s="446"/>
      <c r="AG21" s="446"/>
      <c r="AH21" s="446"/>
      <c r="AI21" s="481"/>
      <c r="AJ21" s="488"/>
      <c r="AK21" s="489"/>
      <c r="AL21" s="489"/>
      <c r="AM21" s="489"/>
      <c r="AN21" s="489"/>
      <c r="AO21" s="489"/>
      <c r="AP21" s="490"/>
      <c r="AQ21" s="497"/>
      <c r="AR21" s="498"/>
      <c r="AS21" s="498"/>
      <c r="AT21" s="498"/>
      <c r="AU21" s="498"/>
      <c r="AV21" s="498"/>
      <c r="AW21" s="498"/>
      <c r="AX21" s="499"/>
      <c r="AY21" s="32"/>
      <c r="AZ21" s="32"/>
    </row>
    <row r="22" spans="1:52" s="10" customFormat="1" ht="13.9" customHeight="1">
      <c r="A22" s="32"/>
      <c r="B22" s="445"/>
      <c r="C22" s="446"/>
      <c r="D22" s="446"/>
      <c r="E22" s="446"/>
      <c r="F22" s="446"/>
      <c r="G22" s="446"/>
      <c r="H22" s="446"/>
      <c r="I22" s="446"/>
      <c r="J22" s="446"/>
      <c r="K22" s="446"/>
      <c r="L22" s="481"/>
      <c r="M22" s="445"/>
      <c r="N22" s="446"/>
      <c r="O22" s="446"/>
      <c r="P22" s="446"/>
      <c r="Q22" s="446"/>
      <c r="R22" s="446"/>
      <c r="S22" s="446"/>
      <c r="T22" s="446"/>
      <c r="U22" s="446"/>
      <c r="V22" s="446"/>
      <c r="W22" s="481"/>
      <c r="X22" s="445"/>
      <c r="Y22" s="446"/>
      <c r="Z22" s="446"/>
      <c r="AA22" s="446"/>
      <c r="AB22" s="446"/>
      <c r="AC22" s="446"/>
      <c r="AD22" s="446"/>
      <c r="AE22" s="446"/>
      <c r="AF22" s="446"/>
      <c r="AG22" s="446"/>
      <c r="AH22" s="446"/>
      <c r="AI22" s="481"/>
      <c r="AJ22" s="488"/>
      <c r="AK22" s="489"/>
      <c r="AL22" s="489"/>
      <c r="AM22" s="489"/>
      <c r="AN22" s="489"/>
      <c r="AO22" s="489"/>
      <c r="AP22" s="490"/>
      <c r="AQ22" s="497"/>
      <c r="AR22" s="498"/>
      <c r="AS22" s="498"/>
      <c r="AT22" s="498"/>
      <c r="AU22" s="498"/>
      <c r="AV22" s="498"/>
      <c r="AW22" s="498"/>
      <c r="AX22" s="499"/>
      <c r="AY22" s="32"/>
      <c r="AZ22" s="32"/>
    </row>
    <row r="23" spans="1:52" s="10" customFormat="1" ht="13.9" customHeight="1">
      <c r="A23" s="32"/>
      <c r="B23" s="445"/>
      <c r="C23" s="446"/>
      <c r="D23" s="446"/>
      <c r="E23" s="446"/>
      <c r="F23" s="446"/>
      <c r="G23" s="446"/>
      <c r="H23" s="446"/>
      <c r="I23" s="446"/>
      <c r="J23" s="446"/>
      <c r="K23" s="446"/>
      <c r="L23" s="481"/>
      <c r="M23" s="445"/>
      <c r="N23" s="446"/>
      <c r="O23" s="446"/>
      <c r="P23" s="446"/>
      <c r="Q23" s="446"/>
      <c r="R23" s="446"/>
      <c r="S23" s="446"/>
      <c r="T23" s="446"/>
      <c r="U23" s="446"/>
      <c r="V23" s="446"/>
      <c r="W23" s="481"/>
      <c r="X23" s="445"/>
      <c r="Y23" s="446"/>
      <c r="Z23" s="446"/>
      <c r="AA23" s="446"/>
      <c r="AB23" s="446"/>
      <c r="AC23" s="446"/>
      <c r="AD23" s="446"/>
      <c r="AE23" s="446"/>
      <c r="AF23" s="446"/>
      <c r="AG23" s="446"/>
      <c r="AH23" s="446"/>
      <c r="AI23" s="481"/>
      <c r="AJ23" s="488"/>
      <c r="AK23" s="489"/>
      <c r="AL23" s="489"/>
      <c r="AM23" s="489"/>
      <c r="AN23" s="489"/>
      <c r="AO23" s="489"/>
      <c r="AP23" s="490"/>
      <c r="AQ23" s="497"/>
      <c r="AR23" s="498"/>
      <c r="AS23" s="498"/>
      <c r="AT23" s="498"/>
      <c r="AU23" s="498"/>
      <c r="AV23" s="498"/>
      <c r="AW23" s="498"/>
      <c r="AX23" s="499"/>
      <c r="AY23" s="32"/>
      <c r="AZ23" s="32"/>
    </row>
    <row r="24" spans="1:52" s="10" customFormat="1" ht="13.9" customHeight="1">
      <c r="A24" s="32"/>
      <c r="B24" s="445"/>
      <c r="C24" s="446"/>
      <c r="D24" s="446"/>
      <c r="E24" s="446"/>
      <c r="F24" s="446"/>
      <c r="G24" s="446"/>
      <c r="H24" s="446"/>
      <c r="I24" s="446"/>
      <c r="J24" s="446"/>
      <c r="K24" s="446"/>
      <c r="L24" s="481"/>
      <c r="M24" s="445"/>
      <c r="N24" s="446"/>
      <c r="O24" s="446"/>
      <c r="P24" s="446"/>
      <c r="Q24" s="446"/>
      <c r="R24" s="446"/>
      <c r="S24" s="446"/>
      <c r="T24" s="446"/>
      <c r="U24" s="446"/>
      <c r="V24" s="446"/>
      <c r="W24" s="481"/>
      <c r="X24" s="445"/>
      <c r="Y24" s="446"/>
      <c r="Z24" s="446"/>
      <c r="AA24" s="446"/>
      <c r="AB24" s="446"/>
      <c r="AC24" s="446"/>
      <c r="AD24" s="446"/>
      <c r="AE24" s="446"/>
      <c r="AF24" s="446"/>
      <c r="AG24" s="446"/>
      <c r="AH24" s="446"/>
      <c r="AI24" s="481"/>
      <c r="AJ24" s="488"/>
      <c r="AK24" s="489"/>
      <c r="AL24" s="489"/>
      <c r="AM24" s="489"/>
      <c r="AN24" s="489"/>
      <c r="AO24" s="489"/>
      <c r="AP24" s="490"/>
      <c r="AQ24" s="497"/>
      <c r="AR24" s="498"/>
      <c r="AS24" s="498"/>
      <c r="AT24" s="498"/>
      <c r="AU24" s="498"/>
      <c r="AV24" s="498"/>
      <c r="AW24" s="498"/>
      <c r="AX24" s="499"/>
      <c r="AY24" s="32"/>
      <c r="AZ24" s="32"/>
    </row>
    <row r="25" spans="1:52" s="10" customFormat="1" ht="13.9" customHeight="1">
      <c r="A25" s="32"/>
      <c r="B25" s="445"/>
      <c r="C25" s="446"/>
      <c r="D25" s="446"/>
      <c r="E25" s="446"/>
      <c r="F25" s="446"/>
      <c r="G25" s="446"/>
      <c r="H25" s="446"/>
      <c r="I25" s="446"/>
      <c r="J25" s="446"/>
      <c r="K25" s="446"/>
      <c r="L25" s="481"/>
      <c r="M25" s="447"/>
      <c r="N25" s="448"/>
      <c r="O25" s="448"/>
      <c r="P25" s="448"/>
      <c r="Q25" s="448"/>
      <c r="R25" s="448"/>
      <c r="S25" s="448"/>
      <c r="T25" s="448"/>
      <c r="U25" s="448"/>
      <c r="V25" s="448"/>
      <c r="W25" s="482"/>
      <c r="X25" s="447"/>
      <c r="Y25" s="448"/>
      <c r="Z25" s="448"/>
      <c r="AA25" s="448"/>
      <c r="AB25" s="448"/>
      <c r="AC25" s="448"/>
      <c r="AD25" s="448"/>
      <c r="AE25" s="448"/>
      <c r="AF25" s="448"/>
      <c r="AG25" s="448"/>
      <c r="AH25" s="448"/>
      <c r="AI25" s="482"/>
      <c r="AJ25" s="491"/>
      <c r="AK25" s="492"/>
      <c r="AL25" s="492"/>
      <c r="AM25" s="492"/>
      <c r="AN25" s="492"/>
      <c r="AO25" s="492"/>
      <c r="AP25" s="493"/>
      <c r="AQ25" s="500"/>
      <c r="AR25" s="501"/>
      <c r="AS25" s="501"/>
      <c r="AT25" s="501"/>
      <c r="AU25" s="501"/>
      <c r="AV25" s="501"/>
      <c r="AW25" s="501"/>
      <c r="AX25" s="502"/>
      <c r="AY25" s="32"/>
      <c r="AZ25" s="32"/>
    </row>
    <row r="26" spans="1:52" s="10" customFormat="1" ht="13.9" customHeight="1">
      <c r="A26" s="32"/>
      <c r="B26" s="445"/>
      <c r="C26" s="446"/>
      <c r="D26" s="446"/>
      <c r="E26" s="446"/>
      <c r="F26" s="446"/>
      <c r="G26" s="446"/>
      <c r="H26" s="446"/>
      <c r="I26" s="446"/>
      <c r="J26" s="446"/>
      <c r="K26" s="446"/>
      <c r="L26" s="481"/>
      <c r="M26" s="443" t="s">
        <v>646</v>
      </c>
      <c r="N26" s="444"/>
      <c r="O26" s="444"/>
      <c r="P26" s="444"/>
      <c r="Q26" s="444"/>
      <c r="R26" s="444"/>
      <c r="S26" s="444"/>
      <c r="T26" s="444"/>
      <c r="U26" s="444"/>
      <c r="V26" s="444"/>
      <c r="W26" s="480"/>
      <c r="X26" s="443" t="s">
        <v>647</v>
      </c>
      <c r="Y26" s="444"/>
      <c r="Z26" s="444"/>
      <c r="AA26" s="444"/>
      <c r="AB26" s="444"/>
      <c r="AC26" s="444"/>
      <c r="AD26" s="444"/>
      <c r="AE26" s="444"/>
      <c r="AF26" s="444"/>
      <c r="AG26" s="444"/>
      <c r="AH26" s="444"/>
      <c r="AI26" s="480"/>
      <c r="AJ26" s="485"/>
      <c r="AK26" s="486"/>
      <c r="AL26" s="486"/>
      <c r="AM26" s="486"/>
      <c r="AN26" s="486"/>
      <c r="AO26" s="486"/>
      <c r="AP26" s="487"/>
      <c r="AQ26" s="494"/>
      <c r="AR26" s="495"/>
      <c r="AS26" s="495"/>
      <c r="AT26" s="495"/>
      <c r="AU26" s="495"/>
      <c r="AV26" s="495"/>
      <c r="AW26" s="495"/>
      <c r="AX26" s="496"/>
      <c r="AY26" s="32"/>
      <c r="AZ26" s="32"/>
    </row>
    <row r="27" spans="1:52" s="10" customFormat="1" ht="13.9" customHeight="1">
      <c r="A27" s="32"/>
      <c r="B27" s="445"/>
      <c r="C27" s="446"/>
      <c r="D27" s="446"/>
      <c r="E27" s="446"/>
      <c r="F27" s="446"/>
      <c r="G27" s="446"/>
      <c r="H27" s="446"/>
      <c r="I27" s="446"/>
      <c r="J27" s="446"/>
      <c r="K27" s="446"/>
      <c r="L27" s="481"/>
      <c r="M27" s="445"/>
      <c r="N27" s="446"/>
      <c r="O27" s="446"/>
      <c r="P27" s="446"/>
      <c r="Q27" s="446"/>
      <c r="R27" s="446"/>
      <c r="S27" s="446"/>
      <c r="T27" s="446"/>
      <c r="U27" s="446"/>
      <c r="V27" s="446"/>
      <c r="W27" s="481"/>
      <c r="X27" s="445"/>
      <c r="Y27" s="446"/>
      <c r="Z27" s="446"/>
      <c r="AA27" s="446"/>
      <c r="AB27" s="446"/>
      <c r="AC27" s="446"/>
      <c r="AD27" s="446"/>
      <c r="AE27" s="446"/>
      <c r="AF27" s="446"/>
      <c r="AG27" s="446"/>
      <c r="AH27" s="446"/>
      <c r="AI27" s="481"/>
      <c r="AJ27" s="488"/>
      <c r="AK27" s="489"/>
      <c r="AL27" s="489"/>
      <c r="AM27" s="489"/>
      <c r="AN27" s="489"/>
      <c r="AO27" s="489"/>
      <c r="AP27" s="490"/>
      <c r="AQ27" s="497"/>
      <c r="AR27" s="498"/>
      <c r="AS27" s="498"/>
      <c r="AT27" s="498"/>
      <c r="AU27" s="498"/>
      <c r="AV27" s="498"/>
      <c r="AW27" s="498"/>
      <c r="AX27" s="499"/>
      <c r="AY27" s="32"/>
      <c r="AZ27" s="32"/>
    </row>
    <row r="28" spans="1:52" s="10" customFormat="1" ht="13.9" customHeight="1">
      <c r="A28" s="32"/>
      <c r="B28" s="445"/>
      <c r="C28" s="446"/>
      <c r="D28" s="446"/>
      <c r="E28" s="446"/>
      <c r="F28" s="446"/>
      <c r="G28" s="446"/>
      <c r="H28" s="446"/>
      <c r="I28" s="446"/>
      <c r="J28" s="446"/>
      <c r="K28" s="446"/>
      <c r="L28" s="481"/>
      <c r="M28" s="447"/>
      <c r="N28" s="448"/>
      <c r="O28" s="448"/>
      <c r="P28" s="448"/>
      <c r="Q28" s="448"/>
      <c r="R28" s="448"/>
      <c r="S28" s="448"/>
      <c r="T28" s="448"/>
      <c r="U28" s="448"/>
      <c r="V28" s="448"/>
      <c r="W28" s="482"/>
      <c r="X28" s="447"/>
      <c r="Y28" s="448"/>
      <c r="Z28" s="448"/>
      <c r="AA28" s="448"/>
      <c r="AB28" s="448"/>
      <c r="AC28" s="448"/>
      <c r="AD28" s="448"/>
      <c r="AE28" s="448"/>
      <c r="AF28" s="448"/>
      <c r="AG28" s="448"/>
      <c r="AH28" s="448"/>
      <c r="AI28" s="482"/>
      <c r="AJ28" s="491"/>
      <c r="AK28" s="492"/>
      <c r="AL28" s="492"/>
      <c r="AM28" s="492"/>
      <c r="AN28" s="492"/>
      <c r="AO28" s="492"/>
      <c r="AP28" s="493"/>
      <c r="AQ28" s="500"/>
      <c r="AR28" s="501"/>
      <c r="AS28" s="501"/>
      <c r="AT28" s="501"/>
      <c r="AU28" s="501"/>
      <c r="AV28" s="501"/>
      <c r="AW28" s="501"/>
      <c r="AX28" s="502"/>
      <c r="AY28" s="32"/>
      <c r="AZ28" s="32"/>
    </row>
    <row r="29" spans="1:52" s="10" customFormat="1" ht="13.9" customHeight="1">
      <c r="A29" s="32"/>
      <c r="B29" s="445"/>
      <c r="C29" s="446"/>
      <c r="D29" s="446"/>
      <c r="E29" s="446"/>
      <c r="F29" s="446"/>
      <c r="G29" s="446"/>
      <c r="H29" s="446"/>
      <c r="I29" s="446"/>
      <c r="J29" s="446"/>
      <c r="K29" s="446"/>
      <c r="L29" s="481"/>
      <c r="M29" s="443" t="s">
        <v>648</v>
      </c>
      <c r="N29" s="444"/>
      <c r="O29" s="444"/>
      <c r="P29" s="444"/>
      <c r="Q29" s="444"/>
      <c r="R29" s="444"/>
      <c r="S29" s="444"/>
      <c r="T29" s="444"/>
      <c r="U29" s="444"/>
      <c r="V29" s="444"/>
      <c r="W29" s="480"/>
      <c r="X29" s="443" t="s">
        <v>649</v>
      </c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80"/>
      <c r="AJ29" s="485"/>
      <c r="AK29" s="486"/>
      <c r="AL29" s="486"/>
      <c r="AM29" s="486"/>
      <c r="AN29" s="486"/>
      <c r="AO29" s="486"/>
      <c r="AP29" s="487"/>
      <c r="AQ29" s="494"/>
      <c r="AR29" s="495"/>
      <c r="AS29" s="495"/>
      <c r="AT29" s="495"/>
      <c r="AU29" s="495"/>
      <c r="AV29" s="495"/>
      <c r="AW29" s="495"/>
      <c r="AX29" s="496"/>
      <c r="AY29" s="32"/>
      <c r="AZ29" s="32"/>
    </row>
    <row r="30" spans="1:52" s="10" customFormat="1" ht="13.9" customHeight="1">
      <c r="A30" s="32"/>
      <c r="B30" s="445"/>
      <c r="C30" s="446"/>
      <c r="D30" s="446"/>
      <c r="E30" s="446"/>
      <c r="F30" s="446"/>
      <c r="G30" s="446"/>
      <c r="H30" s="446"/>
      <c r="I30" s="446"/>
      <c r="J30" s="446"/>
      <c r="K30" s="446"/>
      <c r="L30" s="481"/>
      <c r="M30" s="445"/>
      <c r="N30" s="446"/>
      <c r="O30" s="446"/>
      <c r="P30" s="446"/>
      <c r="Q30" s="446"/>
      <c r="R30" s="446"/>
      <c r="S30" s="446"/>
      <c r="T30" s="446"/>
      <c r="U30" s="446"/>
      <c r="V30" s="446"/>
      <c r="W30" s="481"/>
      <c r="X30" s="445"/>
      <c r="Y30" s="446"/>
      <c r="Z30" s="446"/>
      <c r="AA30" s="446"/>
      <c r="AB30" s="446"/>
      <c r="AC30" s="446"/>
      <c r="AD30" s="446"/>
      <c r="AE30" s="446"/>
      <c r="AF30" s="446"/>
      <c r="AG30" s="446"/>
      <c r="AH30" s="446"/>
      <c r="AI30" s="481"/>
      <c r="AJ30" s="488"/>
      <c r="AK30" s="489"/>
      <c r="AL30" s="489"/>
      <c r="AM30" s="489"/>
      <c r="AN30" s="489"/>
      <c r="AO30" s="489"/>
      <c r="AP30" s="490"/>
      <c r="AQ30" s="497"/>
      <c r="AR30" s="498"/>
      <c r="AS30" s="498"/>
      <c r="AT30" s="498"/>
      <c r="AU30" s="498"/>
      <c r="AV30" s="498"/>
      <c r="AW30" s="498"/>
      <c r="AX30" s="499"/>
      <c r="AY30" s="32"/>
      <c r="AZ30" s="32"/>
    </row>
    <row r="31" spans="1:52" s="10" customFormat="1" ht="13.9" customHeight="1">
      <c r="A31" s="32"/>
      <c r="B31" s="445"/>
      <c r="C31" s="446"/>
      <c r="D31" s="446"/>
      <c r="E31" s="446"/>
      <c r="F31" s="446"/>
      <c r="G31" s="446"/>
      <c r="H31" s="446"/>
      <c r="I31" s="446"/>
      <c r="J31" s="446"/>
      <c r="K31" s="446"/>
      <c r="L31" s="481"/>
      <c r="M31" s="445"/>
      <c r="N31" s="446"/>
      <c r="O31" s="446"/>
      <c r="P31" s="446"/>
      <c r="Q31" s="446"/>
      <c r="R31" s="446"/>
      <c r="S31" s="446"/>
      <c r="T31" s="446"/>
      <c r="U31" s="446"/>
      <c r="V31" s="446"/>
      <c r="W31" s="481"/>
      <c r="X31" s="445"/>
      <c r="Y31" s="446"/>
      <c r="Z31" s="446"/>
      <c r="AA31" s="446"/>
      <c r="AB31" s="446"/>
      <c r="AC31" s="446"/>
      <c r="AD31" s="446"/>
      <c r="AE31" s="446"/>
      <c r="AF31" s="446"/>
      <c r="AG31" s="446"/>
      <c r="AH31" s="446"/>
      <c r="AI31" s="481"/>
      <c r="AJ31" s="488"/>
      <c r="AK31" s="489"/>
      <c r="AL31" s="489"/>
      <c r="AM31" s="489"/>
      <c r="AN31" s="489"/>
      <c r="AO31" s="489"/>
      <c r="AP31" s="490"/>
      <c r="AQ31" s="497"/>
      <c r="AR31" s="498"/>
      <c r="AS31" s="498"/>
      <c r="AT31" s="498"/>
      <c r="AU31" s="498"/>
      <c r="AV31" s="498"/>
      <c r="AW31" s="498"/>
      <c r="AX31" s="499"/>
      <c r="AY31" s="32"/>
      <c r="AZ31" s="32"/>
    </row>
    <row r="32" spans="1:52" s="10" customFormat="1" ht="13.9" customHeight="1">
      <c r="A32" s="32"/>
      <c r="B32" s="445"/>
      <c r="C32" s="446"/>
      <c r="D32" s="446"/>
      <c r="E32" s="446"/>
      <c r="F32" s="446"/>
      <c r="G32" s="446"/>
      <c r="H32" s="446"/>
      <c r="I32" s="446"/>
      <c r="J32" s="446"/>
      <c r="K32" s="446"/>
      <c r="L32" s="481"/>
      <c r="M32" s="445"/>
      <c r="N32" s="446"/>
      <c r="O32" s="446"/>
      <c r="P32" s="446"/>
      <c r="Q32" s="446"/>
      <c r="R32" s="446"/>
      <c r="S32" s="446"/>
      <c r="T32" s="446"/>
      <c r="U32" s="446"/>
      <c r="V32" s="446"/>
      <c r="W32" s="481"/>
      <c r="X32" s="445"/>
      <c r="Y32" s="446"/>
      <c r="Z32" s="446"/>
      <c r="AA32" s="446"/>
      <c r="AB32" s="446"/>
      <c r="AC32" s="446"/>
      <c r="AD32" s="446"/>
      <c r="AE32" s="446"/>
      <c r="AF32" s="446"/>
      <c r="AG32" s="446"/>
      <c r="AH32" s="446"/>
      <c r="AI32" s="481"/>
      <c r="AJ32" s="488"/>
      <c r="AK32" s="489"/>
      <c r="AL32" s="489"/>
      <c r="AM32" s="489"/>
      <c r="AN32" s="489"/>
      <c r="AO32" s="489"/>
      <c r="AP32" s="490"/>
      <c r="AQ32" s="497"/>
      <c r="AR32" s="498"/>
      <c r="AS32" s="498"/>
      <c r="AT32" s="498"/>
      <c r="AU32" s="498"/>
      <c r="AV32" s="498"/>
      <c r="AW32" s="498"/>
      <c r="AX32" s="499"/>
      <c r="AY32" s="32"/>
      <c r="AZ32" s="32"/>
    </row>
    <row r="33" spans="1:122" s="12" customFormat="1" ht="13.9" customHeight="1">
      <c r="A33" s="50"/>
      <c r="B33" s="447"/>
      <c r="C33" s="448"/>
      <c r="D33" s="448"/>
      <c r="E33" s="448"/>
      <c r="F33" s="448"/>
      <c r="G33" s="448"/>
      <c r="H33" s="448"/>
      <c r="I33" s="448"/>
      <c r="J33" s="448"/>
      <c r="K33" s="448"/>
      <c r="L33" s="482"/>
      <c r="M33" s="447"/>
      <c r="N33" s="448"/>
      <c r="O33" s="448"/>
      <c r="P33" s="448"/>
      <c r="Q33" s="448"/>
      <c r="R33" s="448"/>
      <c r="S33" s="448"/>
      <c r="T33" s="448"/>
      <c r="U33" s="448"/>
      <c r="V33" s="448"/>
      <c r="W33" s="482"/>
      <c r="X33" s="447"/>
      <c r="Y33" s="448"/>
      <c r="Z33" s="448"/>
      <c r="AA33" s="448"/>
      <c r="AB33" s="448"/>
      <c r="AC33" s="448"/>
      <c r="AD33" s="448"/>
      <c r="AE33" s="448"/>
      <c r="AF33" s="448"/>
      <c r="AG33" s="448"/>
      <c r="AH33" s="448"/>
      <c r="AI33" s="482"/>
      <c r="AJ33" s="491"/>
      <c r="AK33" s="492"/>
      <c r="AL33" s="492"/>
      <c r="AM33" s="492"/>
      <c r="AN33" s="492"/>
      <c r="AO33" s="492"/>
      <c r="AP33" s="493"/>
      <c r="AQ33" s="500"/>
      <c r="AR33" s="501"/>
      <c r="AS33" s="501"/>
      <c r="AT33" s="501"/>
      <c r="AU33" s="501"/>
      <c r="AV33" s="501"/>
      <c r="AW33" s="501"/>
      <c r="AX33" s="502"/>
      <c r="AY33" s="32"/>
      <c r="AZ33" s="32"/>
      <c r="BA33" s="10"/>
      <c r="BB33" s="10"/>
      <c r="BC33" s="10"/>
      <c r="BD33" s="10"/>
      <c r="BE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</row>
    <row r="34" spans="1:122" s="12" customFormat="1" ht="13.9" customHeight="1">
      <c r="A34" s="50"/>
      <c r="B34" s="443" t="s">
        <v>780</v>
      </c>
      <c r="C34" s="444"/>
      <c r="D34" s="444"/>
      <c r="E34" s="444"/>
      <c r="F34" s="444"/>
      <c r="G34" s="444"/>
      <c r="H34" s="444"/>
      <c r="I34" s="444"/>
      <c r="J34" s="444"/>
      <c r="K34" s="444"/>
      <c r="L34" s="480"/>
      <c r="M34" s="443" t="s">
        <v>768</v>
      </c>
      <c r="N34" s="444"/>
      <c r="O34" s="444"/>
      <c r="P34" s="444"/>
      <c r="Q34" s="444"/>
      <c r="R34" s="444"/>
      <c r="S34" s="444"/>
      <c r="T34" s="444"/>
      <c r="U34" s="444"/>
      <c r="V34" s="444"/>
      <c r="W34" s="480"/>
      <c r="X34" s="443" t="s">
        <v>769</v>
      </c>
      <c r="Y34" s="444"/>
      <c r="Z34" s="444"/>
      <c r="AA34" s="444"/>
      <c r="AB34" s="444"/>
      <c r="AC34" s="444"/>
      <c r="AD34" s="444"/>
      <c r="AE34" s="444"/>
      <c r="AF34" s="444"/>
      <c r="AG34" s="444"/>
      <c r="AH34" s="444"/>
      <c r="AI34" s="480"/>
      <c r="AJ34" s="485"/>
      <c r="AK34" s="486"/>
      <c r="AL34" s="486"/>
      <c r="AM34" s="486"/>
      <c r="AN34" s="486"/>
      <c r="AO34" s="486"/>
      <c r="AP34" s="487"/>
      <c r="AQ34" s="494"/>
      <c r="AR34" s="495"/>
      <c r="AS34" s="495"/>
      <c r="AT34" s="495"/>
      <c r="AU34" s="495"/>
      <c r="AV34" s="495"/>
      <c r="AW34" s="495"/>
      <c r="AX34" s="496"/>
      <c r="AY34" s="32"/>
      <c r="AZ34" s="32"/>
      <c r="BA34" s="10"/>
      <c r="BB34" s="10"/>
      <c r="BC34" s="10"/>
      <c r="BD34" s="10"/>
      <c r="BE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</row>
    <row r="35" spans="1:122" s="12" customFormat="1" ht="13.9" customHeight="1">
      <c r="A35" s="50"/>
      <c r="B35" s="445"/>
      <c r="C35" s="503"/>
      <c r="D35" s="503"/>
      <c r="E35" s="503"/>
      <c r="F35" s="503"/>
      <c r="G35" s="503"/>
      <c r="H35" s="503"/>
      <c r="I35" s="503"/>
      <c r="J35" s="503"/>
      <c r="K35" s="503"/>
      <c r="L35" s="481"/>
      <c r="M35" s="445"/>
      <c r="N35" s="503"/>
      <c r="O35" s="503"/>
      <c r="P35" s="503"/>
      <c r="Q35" s="503"/>
      <c r="R35" s="503"/>
      <c r="S35" s="503"/>
      <c r="T35" s="503"/>
      <c r="U35" s="503"/>
      <c r="V35" s="503"/>
      <c r="W35" s="481"/>
      <c r="X35" s="445"/>
      <c r="Y35" s="503"/>
      <c r="Z35" s="503"/>
      <c r="AA35" s="503"/>
      <c r="AB35" s="503"/>
      <c r="AC35" s="503"/>
      <c r="AD35" s="503"/>
      <c r="AE35" s="503"/>
      <c r="AF35" s="503"/>
      <c r="AG35" s="503"/>
      <c r="AH35" s="503"/>
      <c r="AI35" s="481"/>
      <c r="AJ35" s="488"/>
      <c r="AK35" s="504"/>
      <c r="AL35" s="504"/>
      <c r="AM35" s="504"/>
      <c r="AN35" s="504"/>
      <c r="AO35" s="504"/>
      <c r="AP35" s="490"/>
      <c r="AQ35" s="497"/>
      <c r="AR35" s="505"/>
      <c r="AS35" s="505"/>
      <c r="AT35" s="505"/>
      <c r="AU35" s="505"/>
      <c r="AV35" s="505"/>
      <c r="AW35" s="505"/>
      <c r="AX35" s="499"/>
      <c r="AY35" s="32"/>
      <c r="AZ35" s="32"/>
      <c r="BA35" s="10"/>
      <c r="BB35" s="10"/>
      <c r="BC35" s="10"/>
      <c r="BD35" s="10"/>
      <c r="BE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</row>
    <row r="36" spans="1:122" s="12" customFormat="1" ht="13.9" customHeight="1">
      <c r="A36" s="50"/>
      <c r="B36" s="445"/>
      <c r="C36" s="503"/>
      <c r="D36" s="503"/>
      <c r="E36" s="503"/>
      <c r="F36" s="503"/>
      <c r="G36" s="503"/>
      <c r="H36" s="503"/>
      <c r="I36" s="503"/>
      <c r="J36" s="503"/>
      <c r="K36" s="503"/>
      <c r="L36" s="481"/>
      <c r="M36" s="445"/>
      <c r="N36" s="503"/>
      <c r="O36" s="503"/>
      <c r="P36" s="503"/>
      <c r="Q36" s="503"/>
      <c r="R36" s="503"/>
      <c r="S36" s="503"/>
      <c r="T36" s="503"/>
      <c r="U36" s="503"/>
      <c r="V36" s="503"/>
      <c r="W36" s="481"/>
      <c r="X36" s="445"/>
      <c r="Y36" s="503"/>
      <c r="Z36" s="503"/>
      <c r="AA36" s="503"/>
      <c r="AB36" s="503"/>
      <c r="AC36" s="503"/>
      <c r="AD36" s="503"/>
      <c r="AE36" s="503"/>
      <c r="AF36" s="503"/>
      <c r="AG36" s="503"/>
      <c r="AH36" s="503"/>
      <c r="AI36" s="481"/>
      <c r="AJ36" s="488"/>
      <c r="AK36" s="504"/>
      <c r="AL36" s="504"/>
      <c r="AM36" s="504"/>
      <c r="AN36" s="504"/>
      <c r="AO36" s="504"/>
      <c r="AP36" s="490"/>
      <c r="AQ36" s="497"/>
      <c r="AR36" s="505"/>
      <c r="AS36" s="505"/>
      <c r="AT36" s="505"/>
      <c r="AU36" s="505"/>
      <c r="AV36" s="505"/>
      <c r="AW36" s="505"/>
      <c r="AX36" s="499"/>
      <c r="AY36" s="32"/>
      <c r="AZ36" s="32"/>
      <c r="BA36" s="10"/>
      <c r="BB36" s="10"/>
      <c r="BC36" s="10"/>
      <c r="BD36" s="10"/>
      <c r="BE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</row>
    <row r="37" spans="1:122" s="12" customFormat="1" ht="13.9" customHeight="1">
      <c r="A37" s="50"/>
      <c r="B37" s="445"/>
      <c r="C37" s="503"/>
      <c r="D37" s="503"/>
      <c r="E37" s="503"/>
      <c r="F37" s="503"/>
      <c r="G37" s="503"/>
      <c r="H37" s="503"/>
      <c r="I37" s="503"/>
      <c r="J37" s="503"/>
      <c r="K37" s="503"/>
      <c r="L37" s="481"/>
      <c r="M37" s="445"/>
      <c r="N37" s="503"/>
      <c r="O37" s="503"/>
      <c r="P37" s="503"/>
      <c r="Q37" s="503"/>
      <c r="R37" s="503"/>
      <c r="S37" s="503"/>
      <c r="T37" s="503"/>
      <c r="U37" s="503"/>
      <c r="V37" s="503"/>
      <c r="W37" s="481"/>
      <c r="X37" s="445"/>
      <c r="Y37" s="503"/>
      <c r="Z37" s="503"/>
      <c r="AA37" s="503"/>
      <c r="AB37" s="503"/>
      <c r="AC37" s="503"/>
      <c r="AD37" s="503"/>
      <c r="AE37" s="503"/>
      <c r="AF37" s="503"/>
      <c r="AG37" s="503"/>
      <c r="AH37" s="503"/>
      <c r="AI37" s="481"/>
      <c r="AJ37" s="488"/>
      <c r="AK37" s="504"/>
      <c r="AL37" s="504"/>
      <c r="AM37" s="504"/>
      <c r="AN37" s="504"/>
      <c r="AO37" s="504"/>
      <c r="AP37" s="490"/>
      <c r="AQ37" s="497"/>
      <c r="AR37" s="505"/>
      <c r="AS37" s="505"/>
      <c r="AT37" s="505"/>
      <c r="AU37" s="505"/>
      <c r="AV37" s="505"/>
      <c r="AW37" s="505"/>
      <c r="AX37" s="499"/>
      <c r="AY37" s="32"/>
      <c r="AZ37" s="32"/>
      <c r="BA37" s="10"/>
      <c r="BB37" s="10"/>
      <c r="BC37" s="10"/>
      <c r="BD37" s="10"/>
      <c r="BE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</row>
    <row r="38" spans="1:122" s="12" customFormat="1" ht="13.9" customHeight="1">
      <c r="A38" s="50"/>
      <c r="B38" s="445"/>
      <c r="C38" s="503"/>
      <c r="D38" s="503"/>
      <c r="E38" s="503"/>
      <c r="F38" s="503"/>
      <c r="G38" s="503"/>
      <c r="H38" s="503"/>
      <c r="I38" s="503"/>
      <c r="J38" s="503"/>
      <c r="K38" s="503"/>
      <c r="L38" s="481"/>
      <c r="M38" s="445"/>
      <c r="N38" s="503"/>
      <c r="O38" s="503"/>
      <c r="P38" s="503"/>
      <c r="Q38" s="503"/>
      <c r="R38" s="503"/>
      <c r="S38" s="503"/>
      <c r="T38" s="503"/>
      <c r="U38" s="503"/>
      <c r="V38" s="503"/>
      <c r="W38" s="481"/>
      <c r="X38" s="445"/>
      <c r="Y38" s="503"/>
      <c r="Z38" s="503"/>
      <c r="AA38" s="503"/>
      <c r="AB38" s="503"/>
      <c r="AC38" s="503"/>
      <c r="AD38" s="503"/>
      <c r="AE38" s="503"/>
      <c r="AF38" s="503"/>
      <c r="AG38" s="503"/>
      <c r="AH38" s="503"/>
      <c r="AI38" s="481"/>
      <c r="AJ38" s="488"/>
      <c r="AK38" s="504"/>
      <c r="AL38" s="504"/>
      <c r="AM38" s="504"/>
      <c r="AN38" s="504"/>
      <c r="AO38" s="504"/>
      <c r="AP38" s="490"/>
      <c r="AQ38" s="497"/>
      <c r="AR38" s="505"/>
      <c r="AS38" s="505"/>
      <c r="AT38" s="505"/>
      <c r="AU38" s="505"/>
      <c r="AV38" s="505"/>
      <c r="AW38" s="505"/>
      <c r="AX38" s="499"/>
      <c r="AY38" s="32"/>
      <c r="AZ38" s="32"/>
      <c r="BA38" s="10"/>
      <c r="BB38" s="10"/>
      <c r="BC38" s="10"/>
      <c r="BD38" s="10"/>
      <c r="BE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</row>
    <row r="39" spans="1:122" s="12" customFormat="1" ht="13.9" customHeight="1">
      <c r="A39" s="50"/>
      <c r="B39" s="445"/>
      <c r="C39" s="503"/>
      <c r="D39" s="503"/>
      <c r="E39" s="503"/>
      <c r="F39" s="503"/>
      <c r="G39" s="503"/>
      <c r="H39" s="503"/>
      <c r="I39" s="503"/>
      <c r="J39" s="503"/>
      <c r="K39" s="503"/>
      <c r="L39" s="481"/>
      <c r="M39" s="445"/>
      <c r="N39" s="503"/>
      <c r="O39" s="503"/>
      <c r="P39" s="503"/>
      <c r="Q39" s="503"/>
      <c r="R39" s="503"/>
      <c r="S39" s="503"/>
      <c r="T39" s="503"/>
      <c r="U39" s="503"/>
      <c r="V39" s="503"/>
      <c r="W39" s="481"/>
      <c r="X39" s="445"/>
      <c r="Y39" s="503"/>
      <c r="Z39" s="503"/>
      <c r="AA39" s="503"/>
      <c r="AB39" s="503"/>
      <c r="AC39" s="503"/>
      <c r="AD39" s="503"/>
      <c r="AE39" s="503"/>
      <c r="AF39" s="503"/>
      <c r="AG39" s="503"/>
      <c r="AH39" s="503"/>
      <c r="AI39" s="481"/>
      <c r="AJ39" s="488"/>
      <c r="AK39" s="504"/>
      <c r="AL39" s="504"/>
      <c r="AM39" s="504"/>
      <c r="AN39" s="504"/>
      <c r="AO39" s="504"/>
      <c r="AP39" s="490"/>
      <c r="AQ39" s="497"/>
      <c r="AR39" s="505"/>
      <c r="AS39" s="505"/>
      <c r="AT39" s="505"/>
      <c r="AU39" s="505"/>
      <c r="AV39" s="505"/>
      <c r="AW39" s="505"/>
      <c r="AX39" s="499"/>
      <c r="AY39" s="32"/>
      <c r="AZ39" s="32"/>
      <c r="BA39" s="10"/>
      <c r="BB39" s="10"/>
      <c r="BC39" s="10"/>
      <c r="BD39" s="10"/>
      <c r="BE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</row>
    <row r="40" spans="1:122" s="12" customFormat="1" ht="13.9" customHeight="1">
      <c r="A40" s="50"/>
      <c r="B40" s="445"/>
      <c r="C40" s="503"/>
      <c r="D40" s="503"/>
      <c r="E40" s="503"/>
      <c r="F40" s="503"/>
      <c r="G40" s="503"/>
      <c r="H40" s="503"/>
      <c r="I40" s="503"/>
      <c r="J40" s="503"/>
      <c r="K40" s="503"/>
      <c r="L40" s="481"/>
      <c r="M40" s="445"/>
      <c r="N40" s="503"/>
      <c r="O40" s="503"/>
      <c r="P40" s="503"/>
      <c r="Q40" s="503"/>
      <c r="R40" s="503"/>
      <c r="S40" s="503"/>
      <c r="T40" s="503"/>
      <c r="U40" s="503"/>
      <c r="V40" s="503"/>
      <c r="W40" s="503"/>
      <c r="X40" s="445" t="s">
        <v>643</v>
      </c>
      <c r="Y40" s="503"/>
      <c r="Z40" s="503"/>
      <c r="AA40" s="503"/>
      <c r="AB40" s="503"/>
      <c r="AC40" s="503"/>
      <c r="AD40" s="503"/>
      <c r="AE40" s="503"/>
      <c r="AF40" s="503"/>
      <c r="AG40" s="503"/>
      <c r="AH40" s="503"/>
      <c r="AI40" s="481"/>
      <c r="AJ40" s="504"/>
      <c r="AK40" s="504"/>
      <c r="AL40" s="504"/>
      <c r="AM40" s="504"/>
      <c r="AN40" s="504"/>
      <c r="AO40" s="504"/>
      <c r="AP40" s="490"/>
      <c r="AQ40" s="497"/>
      <c r="AR40" s="505"/>
      <c r="AS40" s="505"/>
      <c r="AT40" s="505"/>
      <c r="AU40" s="505"/>
      <c r="AV40" s="505"/>
      <c r="AW40" s="505"/>
      <c r="AX40" s="499"/>
      <c r="AY40" s="32"/>
      <c r="AZ40" s="32"/>
      <c r="BA40" s="10"/>
      <c r="BB40" s="10"/>
      <c r="BC40" s="10"/>
      <c r="BD40" s="10"/>
      <c r="BE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</row>
    <row r="41" spans="1:122" s="12" customFormat="1" ht="13.9" customHeight="1">
      <c r="A41" s="50"/>
      <c r="B41" s="445"/>
      <c r="C41" s="503"/>
      <c r="D41" s="503"/>
      <c r="E41" s="503"/>
      <c r="F41" s="503"/>
      <c r="G41" s="503"/>
      <c r="H41" s="503"/>
      <c r="I41" s="503"/>
      <c r="J41" s="503"/>
      <c r="K41" s="503"/>
      <c r="L41" s="481"/>
      <c r="M41" s="445"/>
      <c r="N41" s="503"/>
      <c r="O41" s="503"/>
      <c r="P41" s="503"/>
      <c r="Q41" s="503"/>
      <c r="R41" s="503"/>
      <c r="S41" s="503"/>
      <c r="T41" s="503"/>
      <c r="U41" s="503"/>
      <c r="V41" s="503"/>
      <c r="W41" s="503"/>
      <c r="X41" s="445"/>
      <c r="Y41" s="503"/>
      <c r="Z41" s="503"/>
      <c r="AA41" s="503"/>
      <c r="AB41" s="503"/>
      <c r="AC41" s="503"/>
      <c r="AD41" s="503"/>
      <c r="AE41" s="503"/>
      <c r="AF41" s="503"/>
      <c r="AG41" s="503"/>
      <c r="AH41" s="503"/>
      <c r="AI41" s="481"/>
      <c r="AJ41" s="504"/>
      <c r="AK41" s="504"/>
      <c r="AL41" s="504"/>
      <c r="AM41" s="504"/>
      <c r="AN41" s="504"/>
      <c r="AO41" s="504"/>
      <c r="AP41" s="490"/>
      <c r="AQ41" s="497"/>
      <c r="AR41" s="505"/>
      <c r="AS41" s="505"/>
      <c r="AT41" s="505"/>
      <c r="AU41" s="505"/>
      <c r="AV41" s="505"/>
      <c r="AW41" s="505"/>
      <c r="AX41" s="499"/>
      <c r="AY41" s="32"/>
      <c r="AZ41" s="32"/>
      <c r="BA41" s="10"/>
      <c r="BB41" s="10"/>
      <c r="BC41" s="10"/>
      <c r="BD41" s="10"/>
      <c r="BE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</row>
    <row r="42" spans="1:122" s="12" customFormat="1" ht="13.9" customHeight="1">
      <c r="A42" s="50"/>
      <c r="B42" s="445"/>
      <c r="C42" s="503"/>
      <c r="D42" s="503"/>
      <c r="E42" s="503"/>
      <c r="F42" s="503"/>
      <c r="G42" s="503"/>
      <c r="H42" s="503"/>
      <c r="I42" s="503"/>
      <c r="J42" s="503"/>
      <c r="K42" s="503"/>
      <c r="L42" s="481"/>
      <c r="M42" s="445"/>
      <c r="N42" s="503"/>
      <c r="O42" s="503"/>
      <c r="P42" s="503"/>
      <c r="Q42" s="503"/>
      <c r="R42" s="503"/>
      <c r="S42" s="503"/>
      <c r="T42" s="503"/>
      <c r="U42" s="503"/>
      <c r="V42" s="503"/>
      <c r="W42" s="503"/>
      <c r="X42" s="445"/>
      <c r="Y42" s="503"/>
      <c r="Z42" s="503"/>
      <c r="AA42" s="503"/>
      <c r="AB42" s="503"/>
      <c r="AC42" s="503"/>
      <c r="AD42" s="503"/>
      <c r="AE42" s="503"/>
      <c r="AF42" s="503"/>
      <c r="AG42" s="503"/>
      <c r="AH42" s="503"/>
      <c r="AI42" s="481"/>
      <c r="AJ42" s="504"/>
      <c r="AK42" s="504"/>
      <c r="AL42" s="504"/>
      <c r="AM42" s="504"/>
      <c r="AN42" s="504"/>
      <c r="AO42" s="504"/>
      <c r="AP42" s="490"/>
      <c r="AQ42" s="497"/>
      <c r="AR42" s="505"/>
      <c r="AS42" s="505"/>
      <c r="AT42" s="505"/>
      <c r="AU42" s="505"/>
      <c r="AV42" s="505"/>
      <c r="AW42" s="505"/>
      <c r="AX42" s="499"/>
      <c r="AY42" s="32"/>
      <c r="AZ42" s="32"/>
      <c r="BA42" s="10"/>
      <c r="BB42" s="10"/>
      <c r="BC42" s="10"/>
      <c r="BD42" s="10"/>
      <c r="BE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</row>
    <row r="43" spans="1:122" s="12" customFormat="1" ht="13.9" customHeight="1">
      <c r="A43" s="50"/>
      <c r="B43" s="445"/>
      <c r="C43" s="503"/>
      <c r="D43" s="503"/>
      <c r="E43" s="503"/>
      <c r="F43" s="503"/>
      <c r="G43" s="503"/>
      <c r="H43" s="503"/>
      <c r="I43" s="503"/>
      <c r="J43" s="503"/>
      <c r="K43" s="503"/>
      <c r="L43" s="481"/>
      <c r="M43" s="445"/>
      <c r="N43" s="503"/>
      <c r="O43" s="503"/>
      <c r="P43" s="503"/>
      <c r="Q43" s="503"/>
      <c r="R43" s="503"/>
      <c r="S43" s="503"/>
      <c r="T43" s="503"/>
      <c r="U43" s="503"/>
      <c r="V43" s="503"/>
      <c r="W43" s="503"/>
      <c r="X43" s="445"/>
      <c r="Y43" s="503"/>
      <c r="Z43" s="503"/>
      <c r="AA43" s="503"/>
      <c r="AB43" s="503"/>
      <c r="AC43" s="503"/>
      <c r="AD43" s="503"/>
      <c r="AE43" s="503"/>
      <c r="AF43" s="503"/>
      <c r="AG43" s="503"/>
      <c r="AH43" s="503"/>
      <c r="AI43" s="481"/>
      <c r="AJ43" s="504"/>
      <c r="AK43" s="504"/>
      <c r="AL43" s="504"/>
      <c r="AM43" s="504"/>
      <c r="AN43" s="504"/>
      <c r="AO43" s="504"/>
      <c r="AP43" s="490"/>
      <c r="AQ43" s="497"/>
      <c r="AR43" s="505"/>
      <c r="AS43" s="505"/>
      <c r="AT43" s="505"/>
      <c r="AU43" s="505"/>
      <c r="AV43" s="505"/>
      <c r="AW43" s="505"/>
      <c r="AX43" s="499"/>
      <c r="AY43" s="32"/>
      <c r="AZ43" s="32"/>
      <c r="BA43" s="10"/>
      <c r="BB43" s="10"/>
      <c r="BC43" s="10"/>
      <c r="BD43" s="10"/>
      <c r="BE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</row>
    <row r="44" spans="1:122" s="12" customFormat="1" ht="13.9" customHeight="1">
      <c r="A44" s="50"/>
      <c r="B44" s="445"/>
      <c r="C44" s="503"/>
      <c r="D44" s="503"/>
      <c r="E44" s="503"/>
      <c r="F44" s="503"/>
      <c r="G44" s="503"/>
      <c r="H44" s="503"/>
      <c r="I44" s="503"/>
      <c r="J44" s="503"/>
      <c r="K44" s="503"/>
      <c r="L44" s="481"/>
      <c r="M44" s="445"/>
      <c r="N44" s="503"/>
      <c r="O44" s="503"/>
      <c r="P44" s="503"/>
      <c r="Q44" s="503"/>
      <c r="R44" s="503"/>
      <c r="S44" s="503"/>
      <c r="T44" s="503"/>
      <c r="U44" s="503"/>
      <c r="V44" s="503"/>
      <c r="W44" s="503"/>
      <c r="X44" s="445"/>
      <c r="Y44" s="503"/>
      <c r="Z44" s="503"/>
      <c r="AA44" s="503"/>
      <c r="AB44" s="503"/>
      <c r="AC44" s="503"/>
      <c r="AD44" s="503"/>
      <c r="AE44" s="503"/>
      <c r="AF44" s="503"/>
      <c r="AG44" s="503"/>
      <c r="AH44" s="503"/>
      <c r="AI44" s="481"/>
      <c r="AJ44" s="504"/>
      <c r="AK44" s="504"/>
      <c r="AL44" s="504"/>
      <c r="AM44" s="504"/>
      <c r="AN44" s="504"/>
      <c r="AO44" s="504"/>
      <c r="AP44" s="490"/>
      <c r="AQ44" s="497"/>
      <c r="AR44" s="505"/>
      <c r="AS44" s="505"/>
      <c r="AT44" s="505"/>
      <c r="AU44" s="505"/>
      <c r="AV44" s="505"/>
      <c r="AW44" s="505"/>
      <c r="AX44" s="499"/>
      <c r="AY44" s="32"/>
      <c r="AZ44" s="32"/>
      <c r="BA44" s="10"/>
      <c r="BB44" s="10"/>
      <c r="BC44" s="10"/>
      <c r="BD44" s="10"/>
      <c r="BE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</row>
    <row r="45" spans="1:122" s="12" customFormat="1" ht="13.9" customHeight="1">
      <c r="A45" s="50"/>
      <c r="B45" s="447"/>
      <c r="C45" s="448"/>
      <c r="D45" s="448"/>
      <c r="E45" s="448"/>
      <c r="F45" s="448"/>
      <c r="G45" s="448"/>
      <c r="H45" s="448"/>
      <c r="I45" s="448"/>
      <c r="J45" s="448"/>
      <c r="K45" s="448"/>
      <c r="L45" s="482"/>
      <c r="M45" s="447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7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82"/>
      <c r="AJ45" s="492"/>
      <c r="AK45" s="492"/>
      <c r="AL45" s="492"/>
      <c r="AM45" s="492"/>
      <c r="AN45" s="492"/>
      <c r="AO45" s="492"/>
      <c r="AP45" s="493"/>
      <c r="AQ45" s="500"/>
      <c r="AR45" s="501"/>
      <c r="AS45" s="501"/>
      <c r="AT45" s="501"/>
      <c r="AU45" s="501"/>
      <c r="AV45" s="501"/>
      <c r="AW45" s="501"/>
      <c r="AX45" s="502"/>
      <c r="AY45" s="32"/>
      <c r="AZ45" s="32"/>
      <c r="BA45" s="10"/>
      <c r="BB45" s="10"/>
      <c r="BC45" s="10"/>
      <c r="BD45" s="10"/>
      <c r="BE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</row>
    <row r="46" spans="1:122" s="12" customFormat="1" ht="13.9" customHeight="1">
      <c r="A46" s="50"/>
      <c r="B46" s="443" t="s">
        <v>770</v>
      </c>
      <c r="C46" s="444"/>
      <c r="D46" s="444"/>
      <c r="E46" s="444"/>
      <c r="F46" s="444"/>
      <c r="G46" s="444"/>
      <c r="H46" s="444"/>
      <c r="I46" s="444"/>
      <c r="J46" s="444"/>
      <c r="K46" s="444"/>
      <c r="L46" s="480"/>
      <c r="M46" s="443" t="s">
        <v>781</v>
      </c>
      <c r="N46" s="444"/>
      <c r="O46" s="444"/>
      <c r="P46" s="444"/>
      <c r="Q46" s="444"/>
      <c r="R46" s="444"/>
      <c r="S46" s="444"/>
      <c r="T46" s="444"/>
      <c r="U46" s="444"/>
      <c r="V46" s="444"/>
      <c r="W46" s="480"/>
      <c r="X46" s="443" t="s">
        <v>771</v>
      </c>
      <c r="Y46" s="444"/>
      <c r="Z46" s="444"/>
      <c r="AA46" s="444"/>
      <c r="AB46" s="444"/>
      <c r="AC46" s="444"/>
      <c r="AD46" s="444"/>
      <c r="AE46" s="444"/>
      <c r="AF46" s="444"/>
      <c r="AG46" s="444"/>
      <c r="AH46" s="444"/>
      <c r="AI46" s="480"/>
      <c r="AJ46" s="485"/>
      <c r="AK46" s="486"/>
      <c r="AL46" s="486"/>
      <c r="AM46" s="486"/>
      <c r="AN46" s="486"/>
      <c r="AO46" s="486"/>
      <c r="AP46" s="487"/>
      <c r="AQ46" s="494"/>
      <c r="AR46" s="495"/>
      <c r="AS46" s="495"/>
      <c r="AT46" s="495"/>
      <c r="AU46" s="495"/>
      <c r="AV46" s="495"/>
      <c r="AW46" s="495"/>
      <c r="AX46" s="496"/>
      <c r="AY46" s="32"/>
      <c r="AZ46" s="32"/>
      <c r="BA46" s="10"/>
      <c r="BB46" s="10"/>
      <c r="BC46" s="10"/>
      <c r="BD46" s="10"/>
      <c r="BE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</row>
    <row r="47" spans="1:122" s="12" customFormat="1" ht="13.9" customHeight="1">
      <c r="A47" s="50"/>
      <c r="B47" s="445"/>
      <c r="C47" s="503"/>
      <c r="D47" s="503"/>
      <c r="E47" s="503"/>
      <c r="F47" s="503"/>
      <c r="G47" s="503"/>
      <c r="H47" s="503"/>
      <c r="I47" s="503"/>
      <c r="J47" s="503"/>
      <c r="K47" s="503"/>
      <c r="L47" s="481"/>
      <c r="M47" s="445"/>
      <c r="N47" s="503"/>
      <c r="O47" s="503"/>
      <c r="P47" s="503"/>
      <c r="Q47" s="503"/>
      <c r="R47" s="503"/>
      <c r="S47" s="503"/>
      <c r="T47" s="503"/>
      <c r="U47" s="503"/>
      <c r="V47" s="503"/>
      <c r="W47" s="481"/>
      <c r="X47" s="445"/>
      <c r="Y47" s="503"/>
      <c r="Z47" s="503"/>
      <c r="AA47" s="503"/>
      <c r="AB47" s="503"/>
      <c r="AC47" s="503"/>
      <c r="AD47" s="503"/>
      <c r="AE47" s="503"/>
      <c r="AF47" s="503"/>
      <c r="AG47" s="503"/>
      <c r="AH47" s="503"/>
      <c r="AI47" s="481"/>
      <c r="AJ47" s="488"/>
      <c r="AK47" s="504"/>
      <c r="AL47" s="504"/>
      <c r="AM47" s="504"/>
      <c r="AN47" s="504"/>
      <c r="AO47" s="504"/>
      <c r="AP47" s="490"/>
      <c r="AQ47" s="497"/>
      <c r="AR47" s="505"/>
      <c r="AS47" s="505"/>
      <c r="AT47" s="505"/>
      <c r="AU47" s="505"/>
      <c r="AV47" s="505"/>
      <c r="AW47" s="505"/>
      <c r="AX47" s="499"/>
      <c r="AY47" s="32"/>
      <c r="AZ47" s="32"/>
      <c r="BA47" s="10"/>
      <c r="BB47" s="10"/>
      <c r="BC47" s="10"/>
      <c r="BD47" s="10"/>
      <c r="BE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</row>
    <row r="48" spans="1:122" s="12" customFormat="1" ht="13.9" customHeight="1">
      <c r="A48" s="50"/>
      <c r="B48" s="445"/>
      <c r="C48" s="503"/>
      <c r="D48" s="503"/>
      <c r="E48" s="503"/>
      <c r="F48" s="503"/>
      <c r="G48" s="503"/>
      <c r="H48" s="503"/>
      <c r="I48" s="503"/>
      <c r="J48" s="503"/>
      <c r="K48" s="503"/>
      <c r="L48" s="481"/>
      <c r="M48" s="445"/>
      <c r="N48" s="503"/>
      <c r="O48" s="503"/>
      <c r="P48" s="503"/>
      <c r="Q48" s="503"/>
      <c r="R48" s="503"/>
      <c r="S48" s="503"/>
      <c r="T48" s="503"/>
      <c r="U48" s="503"/>
      <c r="V48" s="503"/>
      <c r="W48" s="481"/>
      <c r="X48" s="445"/>
      <c r="Y48" s="503"/>
      <c r="Z48" s="503"/>
      <c r="AA48" s="503"/>
      <c r="AB48" s="503"/>
      <c r="AC48" s="503"/>
      <c r="AD48" s="503"/>
      <c r="AE48" s="503"/>
      <c r="AF48" s="503"/>
      <c r="AG48" s="503"/>
      <c r="AH48" s="503"/>
      <c r="AI48" s="481"/>
      <c r="AJ48" s="488"/>
      <c r="AK48" s="504"/>
      <c r="AL48" s="504"/>
      <c r="AM48" s="504"/>
      <c r="AN48" s="504"/>
      <c r="AO48" s="504"/>
      <c r="AP48" s="490"/>
      <c r="AQ48" s="497"/>
      <c r="AR48" s="505"/>
      <c r="AS48" s="505"/>
      <c r="AT48" s="505"/>
      <c r="AU48" s="505"/>
      <c r="AV48" s="505"/>
      <c r="AW48" s="505"/>
      <c r="AX48" s="499"/>
      <c r="AY48" s="32"/>
      <c r="AZ48" s="32"/>
      <c r="BA48" s="10"/>
      <c r="BB48" s="10"/>
      <c r="BC48" s="10"/>
      <c r="BD48" s="10"/>
      <c r="BE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</row>
    <row r="49" spans="1:122" s="12" customFormat="1" ht="13.9" customHeight="1">
      <c r="A49" s="50"/>
      <c r="B49" s="445"/>
      <c r="C49" s="503"/>
      <c r="D49" s="503"/>
      <c r="E49" s="503"/>
      <c r="F49" s="503"/>
      <c r="G49" s="503"/>
      <c r="H49" s="503"/>
      <c r="I49" s="503"/>
      <c r="J49" s="503"/>
      <c r="K49" s="503"/>
      <c r="L49" s="481"/>
      <c r="M49" s="445"/>
      <c r="N49" s="503"/>
      <c r="O49" s="503"/>
      <c r="P49" s="503"/>
      <c r="Q49" s="503"/>
      <c r="R49" s="503"/>
      <c r="S49" s="503"/>
      <c r="T49" s="503"/>
      <c r="U49" s="503"/>
      <c r="V49" s="503"/>
      <c r="W49" s="481"/>
      <c r="X49" s="445"/>
      <c r="Y49" s="503"/>
      <c r="Z49" s="503"/>
      <c r="AA49" s="503"/>
      <c r="AB49" s="503"/>
      <c r="AC49" s="503"/>
      <c r="AD49" s="503"/>
      <c r="AE49" s="503"/>
      <c r="AF49" s="503"/>
      <c r="AG49" s="503"/>
      <c r="AH49" s="503"/>
      <c r="AI49" s="481"/>
      <c r="AJ49" s="488"/>
      <c r="AK49" s="504"/>
      <c r="AL49" s="504"/>
      <c r="AM49" s="504"/>
      <c r="AN49" s="504"/>
      <c r="AO49" s="504"/>
      <c r="AP49" s="490"/>
      <c r="AQ49" s="497"/>
      <c r="AR49" s="505"/>
      <c r="AS49" s="505"/>
      <c r="AT49" s="505"/>
      <c r="AU49" s="505"/>
      <c r="AV49" s="505"/>
      <c r="AW49" s="505"/>
      <c r="AX49" s="499"/>
      <c r="AY49" s="32"/>
      <c r="AZ49" s="32"/>
      <c r="BA49" s="10"/>
      <c r="BB49" s="10"/>
      <c r="BC49" s="10"/>
      <c r="BD49" s="10"/>
      <c r="BE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</row>
    <row r="50" spans="1:122" s="12" customFormat="1" ht="13.9" customHeight="1">
      <c r="A50" s="50"/>
      <c r="B50" s="445"/>
      <c r="C50" s="503"/>
      <c r="D50" s="503"/>
      <c r="E50" s="503"/>
      <c r="F50" s="503"/>
      <c r="G50" s="503"/>
      <c r="H50" s="503"/>
      <c r="I50" s="503"/>
      <c r="J50" s="503"/>
      <c r="K50" s="503"/>
      <c r="L50" s="481"/>
      <c r="M50" s="445"/>
      <c r="N50" s="503"/>
      <c r="O50" s="503"/>
      <c r="P50" s="503"/>
      <c r="Q50" s="503"/>
      <c r="R50" s="503"/>
      <c r="S50" s="503"/>
      <c r="T50" s="503"/>
      <c r="U50" s="503"/>
      <c r="V50" s="503"/>
      <c r="W50" s="481"/>
      <c r="X50" s="445"/>
      <c r="Y50" s="503"/>
      <c r="Z50" s="503"/>
      <c r="AA50" s="503"/>
      <c r="AB50" s="503"/>
      <c r="AC50" s="503"/>
      <c r="AD50" s="503"/>
      <c r="AE50" s="503"/>
      <c r="AF50" s="503"/>
      <c r="AG50" s="503"/>
      <c r="AH50" s="503"/>
      <c r="AI50" s="481"/>
      <c r="AJ50" s="488"/>
      <c r="AK50" s="504"/>
      <c r="AL50" s="504"/>
      <c r="AM50" s="504"/>
      <c r="AN50" s="504"/>
      <c r="AO50" s="504"/>
      <c r="AP50" s="490"/>
      <c r="AQ50" s="497"/>
      <c r="AR50" s="505"/>
      <c r="AS50" s="505"/>
      <c r="AT50" s="505"/>
      <c r="AU50" s="505"/>
      <c r="AV50" s="505"/>
      <c r="AW50" s="505"/>
      <c r="AX50" s="499"/>
      <c r="AY50" s="32"/>
      <c r="AZ50" s="32"/>
      <c r="BA50" s="10"/>
      <c r="BB50" s="10"/>
      <c r="BC50" s="10"/>
      <c r="BD50" s="10"/>
      <c r="BE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</row>
    <row r="51" spans="1:122" s="12" customFormat="1" ht="13.9" customHeight="1">
      <c r="A51" s="50"/>
      <c r="B51" s="445"/>
      <c r="C51" s="503"/>
      <c r="D51" s="503"/>
      <c r="E51" s="503"/>
      <c r="F51" s="503"/>
      <c r="G51" s="503"/>
      <c r="H51" s="503"/>
      <c r="I51" s="503"/>
      <c r="J51" s="503"/>
      <c r="K51" s="503"/>
      <c r="L51" s="481"/>
      <c r="M51" s="445"/>
      <c r="N51" s="503"/>
      <c r="O51" s="503"/>
      <c r="P51" s="503"/>
      <c r="Q51" s="503"/>
      <c r="R51" s="503"/>
      <c r="S51" s="503"/>
      <c r="T51" s="503"/>
      <c r="U51" s="503"/>
      <c r="V51" s="503"/>
      <c r="W51" s="481"/>
      <c r="X51" s="445" t="s">
        <v>643</v>
      </c>
      <c r="Y51" s="503"/>
      <c r="Z51" s="503"/>
      <c r="AA51" s="503"/>
      <c r="AB51" s="503"/>
      <c r="AC51" s="503"/>
      <c r="AD51" s="503"/>
      <c r="AE51" s="503"/>
      <c r="AF51" s="503"/>
      <c r="AG51" s="503"/>
      <c r="AH51" s="503"/>
      <c r="AI51" s="481"/>
      <c r="AJ51" s="488"/>
      <c r="AK51" s="504"/>
      <c r="AL51" s="504"/>
      <c r="AM51" s="504"/>
      <c r="AN51" s="504"/>
      <c r="AO51" s="504"/>
      <c r="AP51" s="490"/>
      <c r="AQ51" s="497"/>
      <c r="AR51" s="505"/>
      <c r="AS51" s="505"/>
      <c r="AT51" s="505"/>
      <c r="AU51" s="505"/>
      <c r="AV51" s="505"/>
      <c r="AW51" s="505"/>
      <c r="AX51" s="499"/>
      <c r="AY51" s="32"/>
      <c r="AZ51" s="32"/>
      <c r="BA51" s="10"/>
      <c r="BB51" s="10"/>
      <c r="BC51" s="10"/>
      <c r="BD51" s="10"/>
      <c r="BE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</row>
    <row r="52" spans="1:122" s="12" customFormat="1" ht="13.9" customHeight="1">
      <c r="A52" s="50"/>
      <c r="B52" s="445"/>
      <c r="C52" s="503"/>
      <c r="D52" s="503"/>
      <c r="E52" s="503"/>
      <c r="F52" s="503"/>
      <c r="G52" s="503"/>
      <c r="H52" s="503"/>
      <c r="I52" s="503"/>
      <c r="J52" s="503"/>
      <c r="K52" s="503"/>
      <c r="L52" s="481"/>
      <c r="M52" s="445"/>
      <c r="N52" s="503"/>
      <c r="O52" s="503"/>
      <c r="P52" s="503"/>
      <c r="Q52" s="503"/>
      <c r="R52" s="503"/>
      <c r="S52" s="503"/>
      <c r="T52" s="503"/>
      <c r="U52" s="503"/>
      <c r="V52" s="503"/>
      <c r="W52" s="481"/>
      <c r="X52" s="445"/>
      <c r="Y52" s="503"/>
      <c r="Z52" s="503"/>
      <c r="AA52" s="503"/>
      <c r="AB52" s="503"/>
      <c r="AC52" s="503"/>
      <c r="AD52" s="503"/>
      <c r="AE52" s="503"/>
      <c r="AF52" s="503"/>
      <c r="AG52" s="503"/>
      <c r="AH52" s="503"/>
      <c r="AI52" s="481"/>
      <c r="AJ52" s="488"/>
      <c r="AK52" s="504"/>
      <c r="AL52" s="504"/>
      <c r="AM52" s="504"/>
      <c r="AN52" s="504"/>
      <c r="AO52" s="504"/>
      <c r="AP52" s="490"/>
      <c r="AQ52" s="497"/>
      <c r="AR52" s="505"/>
      <c r="AS52" s="505"/>
      <c r="AT52" s="505"/>
      <c r="AU52" s="505"/>
      <c r="AV52" s="505"/>
      <c r="AW52" s="505"/>
      <c r="AX52" s="499"/>
      <c r="AY52" s="32"/>
      <c r="AZ52" s="32"/>
      <c r="BA52" s="10"/>
      <c r="BB52" s="10"/>
      <c r="BC52" s="10"/>
      <c r="BD52" s="10"/>
      <c r="BE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</row>
    <row r="53" spans="1:122" s="12" customFormat="1" ht="13.9" customHeight="1">
      <c r="A53" s="50"/>
      <c r="B53" s="445"/>
      <c r="C53" s="503"/>
      <c r="D53" s="503"/>
      <c r="E53" s="503"/>
      <c r="F53" s="503"/>
      <c r="G53" s="503"/>
      <c r="H53" s="503"/>
      <c r="I53" s="503"/>
      <c r="J53" s="503"/>
      <c r="K53" s="503"/>
      <c r="L53" s="481"/>
      <c r="M53" s="445"/>
      <c r="N53" s="503"/>
      <c r="O53" s="503"/>
      <c r="P53" s="503"/>
      <c r="Q53" s="503"/>
      <c r="R53" s="503"/>
      <c r="S53" s="503"/>
      <c r="T53" s="503"/>
      <c r="U53" s="503"/>
      <c r="V53" s="503"/>
      <c r="W53" s="481"/>
      <c r="X53" s="445"/>
      <c r="Y53" s="503"/>
      <c r="Z53" s="503"/>
      <c r="AA53" s="503"/>
      <c r="AB53" s="503"/>
      <c r="AC53" s="503"/>
      <c r="AD53" s="503"/>
      <c r="AE53" s="503"/>
      <c r="AF53" s="503"/>
      <c r="AG53" s="503"/>
      <c r="AH53" s="503"/>
      <c r="AI53" s="481"/>
      <c r="AJ53" s="488"/>
      <c r="AK53" s="504"/>
      <c r="AL53" s="504"/>
      <c r="AM53" s="504"/>
      <c r="AN53" s="504"/>
      <c r="AO53" s="504"/>
      <c r="AP53" s="490"/>
      <c r="AQ53" s="497"/>
      <c r="AR53" s="505"/>
      <c r="AS53" s="505"/>
      <c r="AT53" s="505"/>
      <c r="AU53" s="505"/>
      <c r="AV53" s="505"/>
      <c r="AW53" s="505"/>
      <c r="AX53" s="499"/>
      <c r="AY53" s="32"/>
      <c r="AZ53" s="32"/>
      <c r="BA53" s="10"/>
      <c r="BB53" s="10"/>
      <c r="BC53" s="10"/>
      <c r="BD53" s="10"/>
      <c r="BE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</row>
    <row r="54" spans="1:122" s="12" customFormat="1" ht="13.9" customHeight="1">
      <c r="A54" s="50"/>
      <c r="B54" s="445"/>
      <c r="C54" s="503"/>
      <c r="D54" s="503"/>
      <c r="E54" s="503"/>
      <c r="F54" s="503"/>
      <c r="G54" s="503"/>
      <c r="H54" s="503"/>
      <c r="I54" s="503"/>
      <c r="J54" s="503"/>
      <c r="K54" s="503"/>
      <c r="L54" s="481"/>
      <c r="M54" s="445"/>
      <c r="N54" s="503"/>
      <c r="O54" s="503"/>
      <c r="P54" s="503"/>
      <c r="Q54" s="503"/>
      <c r="R54" s="503"/>
      <c r="S54" s="503"/>
      <c r="T54" s="503"/>
      <c r="U54" s="503"/>
      <c r="V54" s="503"/>
      <c r="W54" s="481"/>
      <c r="X54" s="445"/>
      <c r="Y54" s="503"/>
      <c r="Z54" s="503"/>
      <c r="AA54" s="503"/>
      <c r="AB54" s="503"/>
      <c r="AC54" s="503"/>
      <c r="AD54" s="503"/>
      <c r="AE54" s="503"/>
      <c r="AF54" s="503"/>
      <c r="AG54" s="503"/>
      <c r="AH54" s="503"/>
      <c r="AI54" s="481"/>
      <c r="AJ54" s="488"/>
      <c r="AK54" s="504"/>
      <c r="AL54" s="504"/>
      <c r="AM54" s="504"/>
      <c r="AN54" s="504"/>
      <c r="AO54" s="504"/>
      <c r="AP54" s="490"/>
      <c r="AQ54" s="497"/>
      <c r="AR54" s="505"/>
      <c r="AS54" s="505"/>
      <c r="AT54" s="505"/>
      <c r="AU54" s="505"/>
      <c r="AV54" s="505"/>
      <c r="AW54" s="505"/>
      <c r="AX54" s="499"/>
      <c r="AY54" s="32"/>
      <c r="AZ54" s="32"/>
      <c r="BA54" s="10"/>
      <c r="BB54" s="10"/>
      <c r="BC54" s="10"/>
      <c r="BD54" s="10"/>
      <c r="BE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</row>
    <row r="55" spans="1:122" s="12" customFormat="1" ht="13.9" customHeight="1">
      <c r="A55" s="50"/>
      <c r="B55" s="447"/>
      <c r="C55" s="448"/>
      <c r="D55" s="448"/>
      <c r="E55" s="448"/>
      <c r="F55" s="448"/>
      <c r="G55" s="448"/>
      <c r="H55" s="448"/>
      <c r="I55" s="448"/>
      <c r="J55" s="448"/>
      <c r="K55" s="448"/>
      <c r="L55" s="482"/>
      <c r="M55" s="447"/>
      <c r="N55" s="448"/>
      <c r="O55" s="448"/>
      <c r="P55" s="448"/>
      <c r="Q55" s="448"/>
      <c r="R55" s="448"/>
      <c r="S55" s="448"/>
      <c r="T55" s="448"/>
      <c r="U55" s="448"/>
      <c r="V55" s="448"/>
      <c r="W55" s="482"/>
      <c r="X55" s="447"/>
      <c r="Y55" s="448"/>
      <c r="Z55" s="448"/>
      <c r="AA55" s="448"/>
      <c r="AB55" s="448"/>
      <c r="AC55" s="448"/>
      <c r="AD55" s="448"/>
      <c r="AE55" s="448"/>
      <c r="AF55" s="448"/>
      <c r="AG55" s="448"/>
      <c r="AH55" s="448"/>
      <c r="AI55" s="482"/>
      <c r="AJ55" s="491"/>
      <c r="AK55" s="492"/>
      <c r="AL55" s="492"/>
      <c r="AM55" s="492"/>
      <c r="AN55" s="492"/>
      <c r="AO55" s="492"/>
      <c r="AP55" s="493"/>
      <c r="AQ55" s="500"/>
      <c r="AR55" s="501"/>
      <c r="AS55" s="501"/>
      <c r="AT55" s="501"/>
      <c r="AU55" s="501"/>
      <c r="AV55" s="501"/>
      <c r="AW55" s="501"/>
      <c r="AX55" s="502"/>
      <c r="AY55" s="32"/>
      <c r="AZ55" s="32"/>
      <c r="BA55" s="10"/>
      <c r="BB55" s="10"/>
      <c r="BC55" s="10"/>
      <c r="BD55" s="10"/>
      <c r="BE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</row>
    <row r="56" spans="1:122" s="12" customFormat="1" ht="13.9" customHeight="1">
      <c r="A56" s="50"/>
      <c r="B56" s="443" t="s">
        <v>767</v>
      </c>
      <c r="C56" s="444"/>
      <c r="D56" s="444"/>
      <c r="E56" s="444"/>
      <c r="F56" s="444"/>
      <c r="G56" s="444"/>
      <c r="H56" s="444"/>
      <c r="I56" s="444"/>
      <c r="J56" s="444"/>
      <c r="K56" s="444"/>
      <c r="L56" s="480"/>
      <c r="M56" s="443" t="s">
        <v>650</v>
      </c>
      <c r="N56" s="444"/>
      <c r="O56" s="444"/>
      <c r="P56" s="444"/>
      <c r="Q56" s="444"/>
      <c r="R56" s="444"/>
      <c r="S56" s="444"/>
      <c r="T56" s="444"/>
      <c r="U56" s="444"/>
      <c r="V56" s="444"/>
      <c r="W56" s="480"/>
      <c r="X56" s="443" t="s">
        <v>643</v>
      </c>
      <c r="Y56" s="444"/>
      <c r="Z56" s="444"/>
      <c r="AA56" s="444"/>
      <c r="AB56" s="444"/>
      <c r="AC56" s="444"/>
      <c r="AD56" s="444"/>
      <c r="AE56" s="444"/>
      <c r="AF56" s="444"/>
      <c r="AG56" s="444"/>
      <c r="AH56" s="444"/>
      <c r="AI56" s="480"/>
      <c r="AJ56" s="353"/>
      <c r="AK56" s="354"/>
      <c r="AL56" s="354"/>
      <c r="AM56" s="354"/>
      <c r="AN56" s="354"/>
      <c r="AO56" s="354"/>
      <c r="AP56" s="355"/>
      <c r="AQ56" s="494"/>
      <c r="AR56" s="495"/>
      <c r="AS56" s="495"/>
      <c r="AT56" s="495"/>
      <c r="AU56" s="495"/>
      <c r="AV56" s="495"/>
      <c r="AW56" s="495"/>
      <c r="AX56" s="496"/>
      <c r="AY56" s="32"/>
      <c r="AZ56" s="32"/>
      <c r="BA56" s="10"/>
      <c r="BB56" s="10"/>
      <c r="BC56" s="10"/>
      <c r="BD56" s="10"/>
      <c r="BE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</row>
    <row r="57" spans="1:122" s="12" customFormat="1" ht="13.9" customHeight="1">
      <c r="A57" s="50"/>
      <c r="B57" s="445"/>
      <c r="C57" s="446"/>
      <c r="D57" s="446"/>
      <c r="E57" s="446"/>
      <c r="F57" s="446"/>
      <c r="G57" s="446"/>
      <c r="H57" s="446"/>
      <c r="I57" s="446"/>
      <c r="J57" s="446"/>
      <c r="K57" s="446"/>
      <c r="L57" s="481"/>
      <c r="M57" s="445"/>
      <c r="N57" s="446"/>
      <c r="O57" s="446"/>
      <c r="P57" s="446"/>
      <c r="Q57" s="446"/>
      <c r="R57" s="446"/>
      <c r="S57" s="446"/>
      <c r="T57" s="446"/>
      <c r="U57" s="446"/>
      <c r="V57" s="446"/>
      <c r="W57" s="481"/>
      <c r="X57" s="445"/>
      <c r="Y57" s="503"/>
      <c r="Z57" s="503"/>
      <c r="AA57" s="503"/>
      <c r="AB57" s="503"/>
      <c r="AC57" s="503"/>
      <c r="AD57" s="503"/>
      <c r="AE57" s="503"/>
      <c r="AF57" s="503"/>
      <c r="AG57" s="503"/>
      <c r="AH57" s="503"/>
      <c r="AI57" s="481"/>
      <c r="AJ57" s="506"/>
      <c r="AK57" s="507"/>
      <c r="AL57" s="507"/>
      <c r="AM57" s="507"/>
      <c r="AN57" s="507"/>
      <c r="AO57" s="507"/>
      <c r="AP57" s="508"/>
      <c r="AQ57" s="497"/>
      <c r="AR57" s="498"/>
      <c r="AS57" s="498"/>
      <c r="AT57" s="498"/>
      <c r="AU57" s="498"/>
      <c r="AV57" s="498"/>
      <c r="AW57" s="498"/>
      <c r="AX57" s="499"/>
      <c r="AY57" s="32"/>
      <c r="AZ57" s="32"/>
      <c r="BA57" s="10"/>
      <c r="BB57" s="10"/>
      <c r="BC57" s="10"/>
      <c r="BD57" s="10"/>
      <c r="BE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</row>
    <row r="58" spans="1:122" s="12" customFormat="1" ht="13.9" customHeight="1">
      <c r="A58" s="50"/>
      <c r="B58" s="445"/>
      <c r="C58" s="446"/>
      <c r="D58" s="446"/>
      <c r="E58" s="446"/>
      <c r="F58" s="446"/>
      <c r="G58" s="446"/>
      <c r="H58" s="446"/>
      <c r="I58" s="446"/>
      <c r="J58" s="446"/>
      <c r="K58" s="446"/>
      <c r="L58" s="481"/>
      <c r="M58" s="445"/>
      <c r="N58" s="446"/>
      <c r="O58" s="446"/>
      <c r="P58" s="446"/>
      <c r="Q58" s="446"/>
      <c r="R58" s="446"/>
      <c r="S58" s="446"/>
      <c r="T58" s="446"/>
      <c r="U58" s="446"/>
      <c r="V58" s="446"/>
      <c r="W58" s="481"/>
      <c r="X58" s="445"/>
      <c r="Y58" s="503"/>
      <c r="Z58" s="503"/>
      <c r="AA58" s="503"/>
      <c r="AB58" s="503"/>
      <c r="AC58" s="503"/>
      <c r="AD58" s="503"/>
      <c r="AE58" s="503"/>
      <c r="AF58" s="503"/>
      <c r="AG58" s="503"/>
      <c r="AH58" s="503"/>
      <c r="AI58" s="481"/>
      <c r="AJ58" s="506"/>
      <c r="AK58" s="507"/>
      <c r="AL58" s="507"/>
      <c r="AM58" s="507"/>
      <c r="AN58" s="507"/>
      <c r="AO58" s="507"/>
      <c r="AP58" s="508"/>
      <c r="AQ58" s="497"/>
      <c r="AR58" s="498"/>
      <c r="AS58" s="498"/>
      <c r="AT58" s="498"/>
      <c r="AU58" s="498"/>
      <c r="AV58" s="498"/>
      <c r="AW58" s="498"/>
      <c r="AX58" s="499"/>
      <c r="AY58" s="32"/>
      <c r="AZ58" s="32"/>
      <c r="BA58" s="10"/>
      <c r="BB58" s="10"/>
      <c r="BC58" s="10"/>
      <c r="BD58" s="10"/>
      <c r="BE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</row>
    <row r="59" spans="1:122" s="12" customFormat="1" ht="13.9" customHeight="1">
      <c r="A59" s="50"/>
      <c r="B59" s="445"/>
      <c r="C59" s="446"/>
      <c r="D59" s="446"/>
      <c r="E59" s="446"/>
      <c r="F59" s="446"/>
      <c r="G59" s="446"/>
      <c r="H59" s="446"/>
      <c r="I59" s="446"/>
      <c r="J59" s="446"/>
      <c r="K59" s="446"/>
      <c r="L59" s="481"/>
      <c r="M59" s="445"/>
      <c r="N59" s="446"/>
      <c r="O59" s="446"/>
      <c r="P59" s="446"/>
      <c r="Q59" s="446"/>
      <c r="R59" s="446"/>
      <c r="S59" s="446"/>
      <c r="T59" s="446"/>
      <c r="U59" s="446"/>
      <c r="V59" s="446"/>
      <c r="W59" s="481"/>
      <c r="X59" s="445"/>
      <c r="Y59" s="503"/>
      <c r="Z59" s="503"/>
      <c r="AA59" s="503"/>
      <c r="AB59" s="503"/>
      <c r="AC59" s="503"/>
      <c r="AD59" s="503"/>
      <c r="AE59" s="503"/>
      <c r="AF59" s="503"/>
      <c r="AG59" s="503"/>
      <c r="AH59" s="503"/>
      <c r="AI59" s="481"/>
      <c r="AJ59" s="506"/>
      <c r="AK59" s="507"/>
      <c r="AL59" s="507"/>
      <c r="AM59" s="507"/>
      <c r="AN59" s="507"/>
      <c r="AO59" s="507"/>
      <c r="AP59" s="508"/>
      <c r="AQ59" s="497"/>
      <c r="AR59" s="498"/>
      <c r="AS59" s="498"/>
      <c r="AT59" s="498"/>
      <c r="AU59" s="498"/>
      <c r="AV59" s="498"/>
      <c r="AW59" s="498"/>
      <c r="AX59" s="499"/>
      <c r="AY59" s="32"/>
      <c r="AZ59" s="32"/>
      <c r="BA59" s="10"/>
      <c r="BB59" s="10"/>
      <c r="BC59" s="10"/>
      <c r="BD59" s="10"/>
      <c r="BE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</row>
    <row r="60" spans="1:122" s="12" customFormat="1" ht="13.9" customHeight="1">
      <c r="A60" s="50"/>
      <c r="B60" s="445"/>
      <c r="C60" s="446"/>
      <c r="D60" s="446"/>
      <c r="E60" s="446"/>
      <c r="F60" s="446"/>
      <c r="G60" s="446"/>
      <c r="H60" s="446"/>
      <c r="I60" s="446"/>
      <c r="J60" s="446"/>
      <c r="K60" s="446"/>
      <c r="L60" s="481"/>
      <c r="M60" s="445"/>
      <c r="N60" s="446"/>
      <c r="O60" s="446"/>
      <c r="P60" s="446"/>
      <c r="Q60" s="446"/>
      <c r="R60" s="446"/>
      <c r="S60" s="446"/>
      <c r="T60" s="446"/>
      <c r="U60" s="446"/>
      <c r="V60" s="446"/>
      <c r="W60" s="481"/>
      <c r="X60" s="445"/>
      <c r="Y60" s="503"/>
      <c r="Z60" s="503"/>
      <c r="AA60" s="503"/>
      <c r="AB60" s="503"/>
      <c r="AC60" s="503"/>
      <c r="AD60" s="503"/>
      <c r="AE60" s="503"/>
      <c r="AF60" s="503"/>
      <c r="AG60" s="503"/>
      <c r="AH60" s="503"/>
      <c r="AI60" s="481"/>
      <c r="AJ60" s="506"/>
      <c r="AK60" s="507"/>
      <c r="AL60" s="507"/>
      <c r="AM60" s="507"/>
      <c r="AN60" s="507"/>
      <c r="AO60" s="507"/>
      <c r="AP60" s="508"/>
      <c r="AQ60" s="497"/>
      <c r="AR60" s="498"/>
      <c r="AS60" s="498"/>
      <c r="AT60" s="498"/>
      <c r="AU60" s="498"/>
      <c r="AV60" s="498"/>
      <c r="AW60" s="498"/>
      <c r="AX60" s="499"/>
      <c r="AY60" s="32"/>
      <c r="AZ60" s="32"/>
      <c r="BA60" s="10"/>
      <c r="BB60" s="10"/>
      <c r="BC60" s="10"/>
      <c r="BD60" s="10"/>
      <c r="BE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</row>
    <row r="61" spans="1:122" s="12" customFormat="1" ht="13.9" customHeight="1">
      <c r="A61" s="50"/>
      <c r="B61" s="445"/>
      <c r="C61" s="446"/>
      <c r="D61" s="446"/>
      <c r="E61" s="446"/>
      <c r="F61" s="446"/>
      <c r="G61" s="446"/>
      <c r="H61" s="446"/>
      <c r="I61" s="446"/>
      <c r="J61" s="446"/>
      <c r="K61" s="446"/>
      <c r="L61" s="481"/>
      <c r="M61" s="445"/>
      <c r="N61" s="446"/>
      <c r="O61" s="446"/>
      <c r="P61" s="446"/>
      <c r="Q61" s="446"/>
      <c r="R61" s="446"/>
      <c r="S61" s="446"/>
      <c r="T61" s="446"/>
      <c r="U61" s="446"/>
      <c r="V61" s="446"/>
      <c r="W61" s="481"/>
      <c r="X61" s="445"/>
      <c r="Y61" s="503"/>
      <c r="Z61" s="503"/>
      <c r="AA61" s="503"/>
      <c r="AB61" s="503"/>
      <c r="AC61" s="503"/>
      <c r="AD61" s="503"/>
      <c r="AE61" s="503"/>
      <c r="AF61" s="503"/>
      <c r="AG61" s="503"/>
      <c r="AH61" s="503"/>
      <c r="AI61" s="481"/>
      <c r="AJ61" s="506"/>
      <c r="AK61" s="507"/>
      <c r="AL61" s="507"/>
      <c r="AM61" s="507"/>
      <c r="AN61" s="507"/>
      <c r="AO61" s="507"/>
      <c r="AP61" s="508"/>
      <c r="AQ61" s="497"/>
      <c r="AR61" s="498"/>
      <c r="AS61" s="498"/>
      <c r="AT61" s="498"/>
      <c r="AU61" s="498"/>
      <c r="AV61" s="498"/>
      <c r="AW61" s="498"/>
      <c r="AX61" s="499"/>
      <c r="AY61" s="32"/>
      <c r="AZ61" s="32"/>
      <c r="BA61" s="10"/>
      <c r="BB61" s="10"/>
      <c r="BC61" s="10"/>
      <c r="BD61" s="10"/>
      <c r="BE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</row>
    <row r="62" spans="1:122" s="12" customFormat="1" ht="13.9" customHeight="1">
      <c r="A62" s="50"/>
      <c r="B62" s="445"/>
      <c r="C62" s="446"/>
      <c r="D62" s="446"/>
      <c r="E62" s="446"/>
      <c r="F62" s="446"/>
      <c r="G62" s="446"/>
      <c r="H62" s="446"/>
      <c r="I62" s="446"/>
      <c r="J62" s="446"/>
      <c r="K62" s="446"/>
      <c r="L62" s="481"/>
      <c r="M62" s="447"/>
      <c r="N62" s="448"/>
      <c r="O62" s="448"/>
      <c r="P62" s="448"/>
      <c r="Q62" s="448"/>
      <c r="R62" s="448"/>
      <c r="S62" s="448"/>
      <c r="T62" s="448"/>
      <c r="U62" s="448"/>
      <c r="V62" s="448"/>
      <c r="W62" s="482"/>
      <c r="X62" s="447"/>
      <c r="Y62" s="448"/>
      <c r="Z62" s="448"/>
      <c r="AA62" s="448"/>
      <c r="AB62" s="448"/>
      <c r="AC62" s="448"/>
      <c r="AD62" s="448"/>
      <c r="AE62" s="448"/>
      <c r="AF62" s="448"/>
      <c r="AG62" s="448"/>
      <c r="AH62" s="448"/>
      <c r="AI62" s="482"/>
      <c r="AJ62" s="509"/>
      <c r="AK62" s="510"/>
      <c r="AL62" s="510"/>
      <c r="AM62" s="510"/>
      <c r="AN62" s="510"/>
      <c r="AO62" s="510"/>
      <c r="AP62" s="511"/>
      <c r="AQ62" s="500"/>
      <c r="AR62" s="501"/>
      <c r="AS62" s="501"/>
      <c r="AT62" s="501"/>
      <c r="AU62" s="501"/>
      <c r="AV62" s="501"/>
      <c r="AW62" s="501"/>
      <c r="AX62" s="502"/>
      <c r="AY62" s="32"/>
      <c r="AZ62" s="32"/>
      <c r="BA62" s="10"/>
      <c r="BB62" s="10"/>
      <c r="BC62" s="10"/>
      <c r="BD62" s="10"/>
      <c r="BE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</row>
    <row r="63" spans="1:122" s="12" customFormat="1" ht="13.9" customHeight="1">
      <c r="A63" s="50"/>
      <c r="B63" s="445"/>
      <c r="C63" s="446"/>
      <c r="D63" s="446"/>
      <c r="E63" s="446"/>
      <c r="F63" s="446"/>
      <c r="G63" s="446"/>
      <c r="H63" s="446"/>
      <c r="I63" s="446"/>
      <c r="J63" s="446"/>
      <c r="K63" s="446"/>
      <c r="L63" s="481"/>
      <c r="M63" s="443" t="s">
        <v>651</v>
      </c>
      <c r="N63" s="444"/>
      <c r="O63" s="444"/>
      <c r="P63" s="444"/>
      <c r="Q63" s="444"/>
      <c r="R63" s="444"/>
      <c r="S63" s="444"/>
      <c r="T63" s="444"/>
      <c r="U63" s="444"/>
      <c r="V63" s="444"/>
      <c r="W63" s="480"/>
      <c r="X63" s="443" t="s">
        <v>652</v>
      </c>
      <c r="Y63" s="444"/>
      <c r="Z63" s="444"/>
      <c r="AA63" s="444"/>
      <c r="AB63" s="444"/>
      <c r="AC63" s="444"/>
      <c r="AD63" s="444"/>
      <c r="AE63" s="444"/>
      <c r="AF63" s="444"/>
      <c r="AG63" s="444"/>
      <c r="AH63" s="444"/>
      <c r="AI63" s="480"/>
      <c r="AJ63" s="353"/>
      <c r="AK63" s="354"/>
      <c r="AL63" s="354"/>
      <c r="AM63" s="354"/>
      <c r="AN63" s="354"/>
      <c r="AO63" s="354"/>
      <c r="AP63" s="355"/>
      <c r="AQ63" s="494"/>
      <c r="AR63" s="495"/>
      <c r="AS63" s="495"/>
      <c r="AT63" s="495"/>
      <c r="AU63" s="495"/>
      <c r="AV63" s="495"/>
      <c r="AW63" s="495"/>
      <c r="AX63" s="496"/>
      <c r="AY63" s="32"/>
      <c r="AZ63" s="32"/>
      <c r="BA63" s="10"/>
      <c r="BB63" s="10"/>
      <c r="BC63" s="10"/>
      <c r="BD63" s="10"/>
      <c r="BE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</row>
    <row r="64" spans="1:122" s="12" customFormat="1" ht="13.9" customHeight="1">
      <c r="A64" s="50"/>
      <c r="B64" s="445"/>
      <c r="C64" s="446"/>
      <c r="D64" s="446"/>
      <c r="E64" s="446"/>
      <c r="F64" s="446"/>
      <c r="G64" s="446"/>
      <c r="H64" s="446"/>
      <c r="I64" s="446"/>
      <c r="J64" s="446"/>
      <c r="K64" s="446"/>
      <c r="L64" s="481"/>
      <c r="M64" s="445"/>
      <c r="N64" s="446"/>
      <c r="O64" s="446"/>
      <c r="P64" s="446"/>
      <c r="Q64" s="446"/>
      <c r="R64" s="446"/>
      <c r="S64" s="446"/>
      <c r="T64" s="446"/>
      <c r="U64" s="446"/>
      <c r="V64" s="446"/>
      <c r="W64" s="481"/>
      <c r="X64" s="445"/>
      <c r="Y64" s="446"/>
      <c r="Z64" s="446"/>
      <c r="AA64" s="446"/>
      <c r="AB64" s="446"/>
      <c r="AC64" s="446"/>
      <c r="AD64" s="446"/>
      <c r="AE64" s="446"/>
      <c r="AF64" s="446"/>
      <c r="AG64" s="446"/>
      <c r="AH64" s="446"/>
      <c r="AI64" s="481"/>
      <c r="AJ64" s="506"/>
      <c r="AK64" s="507"/>
      <c r="AL64" s="507"/>
      <c r="AM64" s="507"/>
      <c r="AN64" s="507"/>
      <c r="AO64" s="507"/>
      <c r="AP64" s="508"/>
      <c r="AQ64" s="497"/>
      <c r="AR64" s="498"/>
      <c r="AS64" s="498"/>
      <c r="AT64" s="498"/>
      <c r="AU64" s="498"/>
      <c r="AV64" s="498"/>
      <c r="AW64" s="498"/>
      <c r="AX64" s="499"/>
      <c r="AY64" s="32"/>
      <c r="AZ64" s="32"/>
      <c r="BA64" s="10"/>
      <c r="BB64" s="10"/>
      <c r="BC64" s="10"/>
      <c r="BD64" s="10"/>
      <c r="BE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</row>
    <row r="65" spans="1:122" s="12" customFormat="1" ht="13.9" customHeight="1">
      <c r="A65" s="50"/>
      <c r="B65" s="445"/>
      <c r="C65" s="446"/>
      <c r="D65" s="446"/>
      <c r="E65" s="446"/>
      <c r="F65" s="446"/>
      <c r="G65" s="446"/>
      <c r="H65" s="446"/>
      <c r="I65" s="446"/>
      <c r="J65" s="446"/>
      <c r="K65" s="446"/>
      <c r="L65" s="481"/>
      <c r="M65" s="445"/>
      <c r="N65" s="446"/>
      <c r="O65" s="446"/>
      <c r="P65" s="446"/>
      <c r="Q65" s="446"/>
      <c r="R65" s="446"/>
      <c r="S65" s="446"/>
      <c r="T65" s="446"/>
      <c r="U65" s="446"/>
      <c r="V65" s="446"/>
      <c r="W65" s="481"/>
      <c r="X65" s="447"/>
      <c r="Y65" s="448"/>
      <c r="Z65" s="448"/>
      <c r="AA65" s="448"/>
      <c r="AB65" s="448"/>
      <c r="AC65" s="448"/>
      <c r="AD65" s="448"/>
      <c r="AE65" s="448"/>
      <c r="AF65" s="448"/>
      <c r="AG65" s="448"/>
      <c r="AH65" s="448"/>
      <c r="AI65" s="482"/>
      <c r="AJ65" s="509"/>
      <c r="AK65" s="510"/>
      <c r="AL65" s="510"/>
      <c r="AM65" s="510"/>
      <c r="AN65" s="510"/>
      <c r="AO65" s="510"/>
      <c r="AP65" s="511"/>
      <c r="AQ65" s="500"/>
      <c r="AR65" s="501"/>
      <c r="AS65" s="501"/>
      <c r="AT65" s="501"/>
      <c r="AU65" s="501"/>
      <c r="AV65" s="501"/>
      <c r="AW65" s="501"/>
      <c r="AX65" s="502"/>
      <c r="AY65" s="32"/>
      <c r="AZ65" s="32"/>
      <c r="BA65" s="10"/>
      <c r="BB65" s="10"/>
      <c r="BC65" s="10"/>
      <c r="BD65" s="10"/>
      <c r="BE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</row>
    <row r="66" spans="1:122" s="10" customFormat="1" ht="13.9" customHeight="1">
      <c r="A66" s="32"/>
      <c r="B66" s="445"/>
      <c r="C66" s="446"/>
      <c r="D66" s="446"/>
      <c r="E66" s="446"/>
      <c r="F66" s="446"/>
      <c r="G66" s="446"/>
      <c r="H66" s="446"/>
      <c r="I66" s="446"/>
      <c r="J66" s="446"/>
      <c r="K66" s="446"/>
      <c r="L66" s="481"/>
      <c r="M66" s="471" t="s">
        <v>653</v>
      </c>
      <c r="N66" s="471"/>
      <c r="O66" s="471"/>
      <c r="P66" s="471"/>
      <c r="Q66" s="471"/>
      <c r="R66" s="471"/>
      <c r="S66" s="471"/>
      <c r="T66" s="471"/>
      <c r="U66" s="471"/>
      <c r="V66" s="471"/>
      <c r="W66" s="471"/>
      <c r="X66" s="443" t="s">
        <v>654</v>
      </c>
      <c r="Y66" s="444"/>
      <c r="Z66" s="444"/>
      <c r="AA66" s="444"/>
      <c r="AB66" s="444"/>
      <c r="AC66" s="444"/>
      <c r="AD66" s="444"/>
      <c r="AE66" s="444"/>
      <c r="AF66" s="444"/>
      <c r="AG66" s="444"/>
      <c r="AH66" s="444"/>
      <c r="AI66" s="480"/>
      <c r="AJ66" s="353"/>
      <c r="AK66" s="354"/>
      <c r="AL66" s="354"/>
      <c r="AM66" s="354"/>
      <c r="AN66" s="354"/>
      <c r="AO66" s="354"/>
      <c r="AP66" s="355"/>
      <c r="AQ66" s="494"/>
      <c r="AR66" s="495"/>
      <c r="AS66" s="495"/>
      <c r="AT66" s="495"/>
      <c r="AU66" s="495"/>
      <c r="AV66" s="495"/>
      <c r="AW66" s="495"/>
      <c r="AX66" s="496"/>
      <c r="AY66" s="32"/>
      <c r="AZ66" s="32"/>
    </row>
    <row r="67" spans="1:122" s="10" customFormat="1" ht="13.9" customHeight="1">
      <c r="A67" s="32"/>
      <c r="B67" s="445"/>
      <c r="C67" s="446"/>
      <c r="D67" s="446"/>
      <c r="E67" s="446"/>
      <c r="F67" s="446"/>
      <c r="G67" s="446"/>
      <c r="H67" s="446"/>
      <c r="I67" s="446"/>
      <c r="J67" s="446"/>
      <c r="K67" s="446"/>
      <c r="L67" s="481"/>
      <c r="M67" s="471"/>
      <c r="N67" s="471"/>
      <c r="O67" s="471"/>
      <c r="P67" s="471"/>
      <c r="Q67" s="471"/>
      <c r="R67" s="471"/>
      <c r="S67" s="471"/>
      <c r="T67" s="471"/>
      <c r="U67" s="471"/>
      <c r="V67" s="471"/>
      <c r="W67" s="471"/>
      <c r="X67" s="445"/>
      <c r="Y67" s="446"/>
      <c r="Z67" s="446"/>
      <c r="AA67" s="446"/>
      <c r="AB67" s="446"/>
      <c r="AC67" s="446"/>
      <c r="AD67" s="446"/>
      <c r="AE67" s="446"/>
      <c r="AF67" s="446"/>
      <c r="AG67" s="446"/>
      <c r="AH67" s="446"/>
      <c r="AI67" s="481"/>
      <c r="AJ67" s="506"/>
      <c r="AK67" s="507"/>
      <c r="AL67" s="507"/>
      <c r="AM67" s="507"/>
      <c r="AN67" s="507"/>
      <c r="AO67" s="507"/>
      <c r="AP67" s="508"/>
      <c r="AQ67" s="497"/>
      <c r="AR67" s="498"/>
      <c r="AS67" s="498"/>
      <c r="AT67" s="498"/>
      <c r="AU67" s="498"/>
      <c r="AV67" s="498"/>
      <c r="AW67" s="498"/>
      <c r="AX67" s="499"/>
      <c r="AY67" s="32"/>
      <c r="AZ67" s="32"/>
    </row>
    <row r="68" spans="1:122" s="10" customFormat="1" ht="13.9" customHeight="1">
      <c r="A68" s="32"/>
      <c r="B68" s="445"/>
      <c r="C68" s="446"/>
      <c r="D68" s="446"/>
      <c r="E68" s="446"/>
      <c r="F68" s="446"/>
      <c r="G68" s="446"/>
      <c r="H68" s="446"/>
      <c r="I68" s="446"/>
      <c r="J68" s="446"/>
      <c r="K68" s="446"/>
      <c r="L68" s="481"/>
      <c r="M68" s="471"/>
      <c r="N68" s="471"/>
      <c r="O68" s="471"/>
      <c r="P68" s="471"/>
      <c r="Q68" s="471"/>
      <c r="R68" s="471"/>
      <c r="S68" s="471"/>
      <c r="T68" s="471"/>
      <c r="U68" s="471"/>
      <c r="V68" s="471"/>
      <c r="W68" s="471"/>
      <c r="X68" s="445"/>
      <c r="Y68" s="446"/>
      <c r="Z68" s="446"/>
      <c r="AA68" s="446"/>
      <c r="AB68" s="446"/>
      <c r="AC68" s="446"/>
      <c r="AD68" s="446"/>
      <c r="AE68" s="446"/>
      <c r="AF68" s="446"/>
      <c r="AG68" s="446"/>
      <c r="AH68" s="446"/>
      <c r="AI68" s="481"/>
      <c r="AJ68" s="506"/>
      <c r="AK68" s="507"/>
      <c r="AL68" s="507"/>
      <c r="AM68" s="507"/>
      <c r="AN68" s="507"/>
      <c r="AO68" s="507"/>
      <c r="AP68" s="508"/>
      <c r="AQ68" s="497"/>
      <c r="AR68" s="498"/>
      <c r="AS68" s="498"/>
      <c r="AT68" s="498"/>
      <c r="AU68" s="498"/>
      <c r="AV68" s="498"/>
      <c r="AW68" s="498"/>
      <c r="AX68" s="499"/>
      <c r="AY68" s="32"/>
      <c r="AZ68" s="32"/>
    </row>
    <row r="69" spans="1:122" s="10" customFormat="1" ht="13.9" customHeight="1">
      <c r="A69" s="32"/>
      <c r="B69" s="445"/>
      <c r="C69" s="446"/>
      <c r="D69" s="446"/>
      <c r="E69" s="446"/>
      <c r="F69" s="446"/>
      <c r="G69" s="446"/>
      <c r="H69" s="446"/>
      <c r="I69" s="446"/>
      <c r="J69" s="446"/>
      <c r="K69" s="446"/>
      <c r="L69" s="481"/>
      <c r="M69" s="471"/>
      <c r="N69" s="471"/>
      <c r="O69" s="471"/>
      <c r="P69" s="471"/>
      <c r="Q69" s="471"/>
      <c r="R69" s="471"/>
      <c r="S69" s="471"/>
      <c r="T69" s="471"/>
      <c r="U69" s="471"/>
      <c r="V69" s="471"/>
      <c r="W69" s="471"/>
      <c r="X69" s="447"/>
      <c r="Y69" s="448"/>
      <c r="Z69" s="448"/>
      <c r="AA69" s="448"/>
      <c r="AB69" s="448"/>
      <c r="AC69" s="448"/>
      <c r="AD69" s="448"/>
      <c r="AE69" s="448"/>
      <c r="AF69" s="448"/>
      <c r="AG69" s="448"/>
      <c r="AH69" s="448"/>
      <c r="AI69" s="482"/>
      <c r="AJ69" s="509"/>
      <c r="AK69" s="510"/>
      <c r="AL69" s="510"/>
      <c r="AM69" s="510"/>
      <c r="AN69" s="510"/>
      <c r="AO69" s="510"/>
      <c r="AP69" s="511"/>
      <c r="AQ69" s="500"/>
      <c r="AR69" s="501"/>
      <c r="AS69" s="501"/>
      <c r="AT69" s="501"/>
      <c r="AU69" s="501"/>
      <c r="AV69" s="501"/>
      <c r="AW69" s="501"/>
      <c r="AX69" s="502"/>
      <c r="AY69" s="32"/>
      <c r="AZ69" s="32"/>
    </row>
    <row r="70" spans="1:122" s="10" customFormat="1" ht="13.9" customHeight="1">
      <c r="A70" s="32"/>
      <c r="B70" s="443" t="s">
        <v>772</v>
      </c>
      <c r="C70" s="444"/>
      <c r="D70" s="444"/>
      <c r="E70" s="444"/>
      <c r="F70" s="444"/>
      <c r="G70" s="444"/>
      <c r="H70" s="444"/>
      <c r="I70" s="444"/>
      <c r="J70" s="444"/>
      <c r="K70" s="444"/>
      <c r="L70" s="480"/>
      <c r="M70" s="512" t="s">
        <v>655</v>
      </c>
      <c r="N70" s="513"/>
      <c r="O70" s="513"/>
      <c r="P70" s="513"/>
      <c r="Q70" s="513"/>
      <c r="R70" s="513"/>
      <c r="S70" s="513"/>
      <c r="T70" s="513"/>
      <c r="U70" s="513"/>
      <c r="V70" s="513"/>
      <c r="W70" s="514"/>
      <c r="X70" s="443" t="s">
        <v>658</v>
      </c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80"/>
      <c r="AJ70" s="485"/>
      <c r="AK70" s="486"/>
      <c r="AL70" s="486"/>
      <c r="AM70" s="486"/>
      <c r="AN70" s="486"/>
      <c r="AO70" s="486"/>
      <c r="AP70" s="487"/>
      <c r="AQ70" s="494"/>
      <c r="AR70" s="495"/>
      <c r="AS70" s="495"/>
      <c r="AT70" s="495"/>
      <c r="AU70" s="495"/>
      <c r="AV70" s="495"/>
      <c r="AW70" s="495"/>
      <c r="AX70" s="496"/>
      <c r="AY70" s="32"/>
      <c r="AZ70" s="32"/>
    </row>
    <row r="71" spans="1:122" s="10" customFormat="1" ht="13.9" customHeight="1">
      <c r="A71" s="32"/>
      <c r="B71" s="445"/>
      <c r="C71" s="446"/>
      <c r="D71" s="446"/>
      <c r="E71" s="446"/>
      <c r="F71" s="446"/>
      <c r="G71" s="446"/>
      <c r="H71" s="446"/>
      <c r="I71" s="446"/>
      <c r="J71" s="446"/>
      <c r="K71" s="446"/>
      <c r="L71" s="481"/>
      <c r="M71" s="515"/>
      <c r="N71" s="516"/>
      <c r="O71" s="516"/>
      <c r="P71" s="516"/>
      <c r="Q71" s="516"/>
      <c r="R71" s="516"/>
      <c r="S71" s="516"/>
      <c r="T71" s="516"/>
      <c r="U71" s="516"/>
      <c r="V71" s="516"/>
      <c r="W71" s="517"/>
      <c r="X71" s="445"/>
      <c r="Y71" s="446"/>
      <c r="Z71" s="446"/>
      <c r="AA71" s="446"/>
      <c r="AB71" s="446"/>
      <c r="AC71" s="446"/>
      <c r="AD71" s="446"/>
      <c r="AE71" s="446"/>
      <c r="AF71" s="446"/>
      <c r="AG71" s="446"/>
      <c r="AH71" s="446"/>
      <c r="AI71" s="481"/>
      <c r="AJ71" s="488"/>
      <c r="AK71" s="489"/>
      <c r="AL71" s="489"/>
      <c r="AM71" s="489"/>
      <c r="AN71" s="489"/>
      <c r="AO71" s="489"/>
      <c r="AP71" s="490"/>
      <c r="AQ71" s="497"/>
      <c r="AR71" s="498"/>
      <c r="AS71" s="498"/>
      <c r="AT71" s="498"/>
      <c r="AU71" s="498"/>
      <c r="AV71" s="498"/>
      <c r="AW71" s="498"/>
      <c r="AX71" s="499"/>
      <c r="AY71" s="32"/>
      <c r="AZ71" s="32"/>
    </row>
    <row r="72" spans="1:122" s="10" customFormat="1" ht="13.9" customHeight="1">
      <c r="A72" s="32"/>
      <c r="B72" s="445"/>
      <c r="C72" s="446"/>
      <c r="D72" s="446"/>
      <c r="E72" s="446"/>
      <c r="F72" s="446"/>
      <c r="G72" s="446"/>
      <c r="H72" s="446"/>
      <c r="I72" s="446"/>
      <c r="J72" s="446"/>
      <c r="K72" s="446"/>
      <c r="L72" s="481"/>
      <c r="M72" s="515"/>
      <c r="N72" s="516"/>
      <c r="O72" s="516"/>
      <c r="P72" s="516"/>
      <c r="Q72" s="516"/>
      <c r="R72" s="516"/>
      <c r="S72" s="516"/>
      <c r="T72" s="516"/>
      <c r="U72" s="516"/>
      <c r="V72" s="516"/>
      <c r="W72" s="517"/>
      <c r="X72" s="445"/>
      <c r="Y72" s="446"/>
      <c r="Z72" s="446"/>
      <c r="AA72" s="446"/>
      <c r="AB72" s="446"/>
      <c r="AC72" s="446"/>
      <c r="AD72" s="446"/>
      <c r="AE72" s="446"/>
      <c r="AF72" s="446"/>
      <c r="AG72" s="446"/>
      <c r="AH72" s="446"/>
      <c r="AI72" s="481"/>
      <c r="AJ72" s="488"/>
      <c r="AK72" s="489"/>
      <c r="AL72" s="489"/>
      <c r="AM72" s="489"/>
      <c r="AN72" s="489"/>
      <c r="AO72" s="489"/>
      <c r="AP72" s="490"/>
      <c r="AQ72" s="497"/>
      <c r="AR72" s="498"/>
      <c r="AS72" s="498"/>
      <c r="AT72" s="498"/>
      <c r="AU72" s="498"/>
      <c r="AV72" s="498"/>
      <c r="AW72" s="498"/>
      <c r="AX72" s="499"/>
      <c r="AY72" s="32"/>
      <c r="AZ72" s="32"/>
    </row>
    <row r="73" spans="1:122" s="10" customFormat="1" ht="13.9" customHeight="1">
      <c r="A73" s="32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81"/>
      <c r="M73" s="518"/>
      <c r="N73" s="519"/>
      <c r="O73" s="519"/>
      <c r="P73" s="519"/>
      <c r="Q73" s="519"/>
      <c r="R73" s="519"/>
      <c r="S73" s="519"/>
      <c r="T73" s="519"/>
      <c r="U73" s="519"/>
      <c r="V73" s="519"/>
      <c r="W73" s="520"/>
      <c r="X73" s="445"/>
      <c r="Y73" s="446"/>
      <c r="Z73" s="446"/>
      <c r="AA73" s="446"/>
      <c r="AB73" s="446"/>
      <c r="AC73" s="446"/>
      <c r="AD73" s="446"/>
      <c r="AE73" s="446"/>
      <c r="AF73" s="446"/>
      <c r="AG73" s="446"/>
      <c r="AH73" s="446"/>
      <c r="AI73" s="481"/>
      <c r="AJ73" s="491"/>
      <c r="AK73" s="492"/>
      <c r="AL73" s="492"/>
      <c r="AM73" s="492"/>
      <c r="AN73" s="492"/>
      <c r="AO73" s="492"/>
      <c r="AP73" s="493"/>
      <c r="AQ73" s="500"/>
      <c r="AR73" s="501"/>
      <c r="AS73" s="501"/>
      <c r="AT73" s="501"/>
      <c r="AU73" s="501"/>
      <c r="AV73" s="501"/>
      <c r="AW73" s="501"/>
      <c r="AX73" s="502"/>
      <c r="AY73" s="32"/>
      <c r="AZ73" s="32"/>
    </row>
    <row r="74" spans="1:122" s="10" customFormat="1" ht="13.9" customHeight="1">
      <c r="A74" s="32"/>
      <c r="B74" s="445"/>
      <c r="C74" s="446"/>
      <c r="D74" s="446"/>
      <c r="E74" s="446"/>
      <c r="F74" s="446"/>
      <c r="G74" s="446"/>
      <c r="H74" s="446"/>
      <c r="I74" s="446"/>
      <c r="J74" s="446"/>
      <c r="K74" s="446"/>
      <c r="L74" s="481"/>
      <c r="M74" s="512" t="s">
        <v>656</v>
      </c>
      <c r="N74" s="513"/>
      <c r="O74" s="513"/>
      <c r="P74" s="513"/>
      <c r="Q74" s="513"/>
      <c r="R74" s="513"/>
      <c r="S74" s="513"/>
      <c r="T74" s="513"/>
      <c r="U74" s="513"/>
      <c r="V74" s="513"/>
      <c r="W74" s="514"/>
      <c r="X74" s="445"/>
      <c r="Y74" s="446"/>
      <c r="Z74" s="446"/>
      <c r="AA74" s="446"/>
      <c r="AB74" s="446"/>
      <c r="AC74" s="446"/>
      <c r="AD74" s="446"/>
      <c r="AE74" s="446"/>
      <c r="AF74" s="446"/>
      <c r="AG74" s="446"/>
      <c r="AH74" s="446"/>
      <c r="AI74" s="481"/>
      <c r="AJ74" s="485"/>
      <c r="AK74" s="486"/>
      <c r="AL74" s="486"/>
      <c r="AM74" s="486"/>
      <c r="AN74" s="486"/>
      <c r="AO74" s="486"/>
      <c r="AP74" s="487"/>
      <c r="AQ74" s="494"/>
      <c r="AR74" s="495"/>
      <c r="AS74" s="495"/>
      <c r="AT74" s="495"/>
      <c r="AU74" s="495"/>
      <c r="AV74" s="495"/>
      <c r="AW74" s="495"/>
      <c r="AX74" s="496"/>
      <c r="AY74" s="32"/>
      <c r="AZ74" s="32"/>
    </row>
    <row r="75" spans="1:122" s="12" customFormat="1" ht="13.9" customHeight="1">
      <c r="A75" s="50"/>
      <c r="B75" s="445"/>
      <c r="C75" s="446"/>
      <c r="D75" s="446"/>
      <c r="E75" s="446"/>
      <c r="F75" s="446"/>
      <c r="G75" s="446"/>
      <c r="H75" s="446"/>
      <c r="I75" s="446"/>
      <c r="J75" s="446"/>
      <c r="K75" s="446"/>
      <c r="L75" s="481"/>
      <c r="M75" s="515"/>
      <c r="N75" s="516"/>
      <c r="O75" s="516"/>
      <c r="P75" s="516"/>
      <c r="Q75" s="516"/>
      <c r="R75" s="516"/>
      <c r="S75" s="516"/>
      <c r="T75" s="516"/>
      <c r="U75" s="516"/>
      <c r="V75" s="516"/>
      <c r="W75" s="517"/>
      <c r="X75" s="445"/>
      <c r="Y75" s="446"/>
      <c r="Z75" s="446"/>
      <c r="AA75" s="446"/>
      <c r="AB75" s="446"/>
      <c r="AC75" s="446"/>
      <c r="AD75" s="446"/>
      <c r="AE75" s="446"/>
      <c r="AF75" s="446"/>
      <c r="AG75" s="446"/>
      <c r="AH75" s="446"/>
      <c r="AI75" s="481"/>
      <c r="AJ75" s="488"/>
      <c r="AK75" s="489"/>
      <c r="AL75" s="489"/>
      <c r="AM75" s="489"/>
      <c r="AN75" s="489"/>
      <c r="AO75" s="489"/>
      <c r="AP75" s="490"/>
      <c r="AQ75" s="497"/>
      <c r="AR75" s="498"/>
      <c r="AS75" s="498"/>
      <c r="AT75" s="498"/>
      <c r="AU75" s="498"/>
      <c r="AV75" s="498"/>
      <c r="AW75" s="498"/>
      <c r="AX75" s="499"/>
      <c r="AY75" s="32"/>
      <c r="AZ75" s="32"/>
      <c r="BA75" s="10"/>
      <c r="BB75" s="10"/>
      <c r="BC75" s="10"/>
      <c r="BD75" s="10"/>
      <c r="BE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</row>
    <row r="76" spans="1:122" s="12" customFormat="1" ht="13.9" customHeight="1">
      <c r="A76" s="50"/>
      <c r="B76" s="445"/>
      <c r="C76" s="446"/>
      <c r="D76" s="446"/>
      <c r="E76" s="446"/>
      <c r="F76" s="446"/>
      <c r="G76" s="446"/>
      <c r="H76" s="446"/>
      <c r="I76" s="446"/>
      <c r="J76" s="446"/>
      <c r="K76" s="446"/>
      <c r="L76" s="481"/>
      <c r="M76" s="515"/>
      <c r="N76" s="516"/>
      <c r="O76" s="516"/>
      <c r="P76" s="516"/>
      <c r="Q76" s="516"/>
      <c r="R76" s="516"/>
      <c r="S76" s="516"/>
      <c r="T76" s="516"/>
      <c r="U76" s="516"/>
      <c r="V76" s="516"/>
      <c r="W76" s="517"/>
      <c r="X76" s="445"/>
      <c r="Y76" s="446"/>
      <c r="Z76" s="446"/>
      <c r="AA76" s="446"/>
      <c r="AB76" s="446"/>
      <c r="AC76" s="446"/>
      <c r="AD76" s="446"/>
      <c r="AE76" s="446"/>
      <c r="AF76" s="446"/>
      <c r="AG76" s="446"/>
      <c r="AH76" s="446"/>
      <c r="AI76" s="481"/>
      <c r="AJ76" s="488"/>
      <c r="AK76" s="489"/>
      <c r="AL76" s="489"/>
      <c r="AM76" s="489"/>
      <c r="AN76" s="489"/>
      <c r="AO76" s="489"/>
      <c r="AP76" s="490"/>
      <c r="AQ76" s="497"/>
      <c r="AR76" s="498"/>
      <c r="AS76" s="498"/>
      <c r="AT76" s="498"/>
      <c r="AU76" s="498"/>
      <c r="AV76" s="498"/>
      <c r="AW76" s="498"/>
      <c r="AX76" s="499"/>
      <c r="AY76" s="32"/>
      <c r="AZ76" s="32"/>
      <c r="BA76" s="10"/>
      <c r="BB76" s="10"/>
      <c r="BC76" s="10"/>
      <c r="BD76" s="10"/>
      <c r="BE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</row>
    <row r="77" spans="1:122" s="12" customFormat="1" ht="13.9" customHeight="1">
      <c r="A77" s="50"/>
      <c r="B77" s="445"/>
      <c r="C77" s="446"/>
      <c r="D77" s="446"/>
      <c r="E77" s="446"/>
      <c r="F77" s="446"/>
      <c r="G77" s="446"/>
      <c r="H77" s="446"/>
      <c r="I77" s="446"/>
      <c r="J77" s="446"/>
      <c r="K77" s="446"/>
      <c r="L77" s="481"/>
      <c r="M77" s="518"/>
      <c r="N77" s="519"/>
      <c r="O77" s="519"/>
      <c r="P77" s="519"/>
      <c r="Q77" s="519"/>
      <c r="R77" s="519"/>
      <c r="S77" s="519"/>
      <c r="T77" s="519"/>
      <c r="U77" s="519"/>
      <c r="V77" s="519"/>
      <c r="W77" s="520"/>
      <c r="X77" s="445"/>
      <c r="Y77" s="446"/>
      <c r="Z77" s="446"/>
      <c r="AA77" s="446"/>
      <c r="AB77" s="446"/>
      <c r="AC77" s="446"/>
      <c r="AD77" s="446"/>
      <c r="AE77" s="446"/>
      <c r="AF77" s="446"/>
      <c r="AG77" s="446"/>
      <c r="AH77" s="446"/>
      <c r="AI77" s="481"/>
      <c r="AJ77" s="491"/>
      <c r="AK77" s="492"/>
      <c r="AL77" s="492"/>
      <c r="AM77" s="492"/>
      <c r="AN77" s="492"/>
      <c r="AO77" s="492"/>
      <c r="AP77" s="493"/>
      <c r="AQ77" s="500"/>
      <c r="AR77" s="501"/>
      <c r="AS77" s="501"/>
      <c r="AT77" s="501"/>
      <c r="AU77" s="501"/>
      <c r="AV77" s="501"/>
      <c r="AW77" s="501"/>
      <c r="AX77" s="502"/>
      <c r="AY77" s="32"/>
      <c r="AZ77" s="32"/>
      <c r="BA77" s="10"/>
      <c r="BB77" s="10"/>
      <c r="BC77" s="10"/>
      <c r="BD77" s="10"/>
      <c r="BE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</row>
    <row r="78" spans="1:122" s="12" customFormat="1" ht="13.9" customHeight="1">
      <c r="A78" s="50"/>
      <c r="B78" s="445"/>
      <c r="C78" s="446"/>
      <c r="D78" s="446"/>
      <c r="E78" s="446"/>
      <c r="F78" s="446"/>
      <c r="G78" s="446"/>
      <c r="H78" s="446"/>
      <c r="I78" s="446"/>
      <c r="J78" s="446"/>
      <c r="K78" s="446"/>
      <c r="L78" s="481"/>
      <c r="M78" s="512" t="s">
        <v>657</v>
      </c>
      <c r="N78" s="513"/>
      <c r="O78" s="513"/>
      <c r="P78" s="513"/>
      <c r="Q78" s="513"/>
      <c r="R78" s="513"/>
      <c r="S78" s="513"/>
      <c r="T78" s="513"/>
      <c r="U78" s="513"/>
      <c r="V78" s="513"/>
      <c r="W78" s="514"/>
      <c r="X78" s="445"/>
      <c r="Y78" s="446"/>
      <c r="Z78" s="446"/>
      <c r="AA78" s="446"/>
      <c r="AB78" s="446"/>
      <c r="AC78" s="446"/>
      <c r="AD78" s="446"/>
      <c r="AE78" s="446"/>
      <c r="AF78" s="446"/>
      <c r="AG78" s="446"/>
      <c r="AH78" s="446"/>
      <c r="AI78" s="481"/>
      <c r="AJ78" s="353"/>
      <c r="AK78" s="354"/>
      <c r="AL78" s="354"/>
      <c r="AM78" s="354"/>
      <c r="AN78" s="354"/>
      <c r="AO78" s="354"/>
      <c r="AP78" s="355"/>
      <c r="AQ78" s="494"/>
      <c r="AR78" s="495"/>
      <c r="AS78" s="495"/>
      <c r="AT78" s="495"/>
      <c r="AU78" s="495"/>
      <c r="AV78" s="495"/>
      <c r="AW78" s="495"/>
      <c r="AX78" s="496"/>
      <c r="AY78" s="32"/>
      <c r="AZ78" s="32"/>
      <c r="BA78" s="10"/>
      <c r="BB78" s="10"/>
      <c r="BC78" s="10"/>
      <c r="BD78" s="10"/>
      <c r="BE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</row>
    <row r="79" spans="1:122" s="12" customFormat="1" ht="13.9" customHeight="1">
      <c r="A79" s="50"/>
      <c r="B79" s="445"/>
      <c r="C79" s="446"/>
      <c r="D79" s="446"/>
      <c r="E79" s="446"/>
      <c r="F79" s="446"/>
      <c r="G79" s="446"/>
      <c r="H79" s="446"/>
      <c r="I79" s="446"/>
      <c r="J79" s="446"/>
      <c r="K79" s="446"/>
      <c r="L79" s="481"/>
      <c r="M79" s="515"/>
      <c r="N79" s="516"/>
      <c r="O79" s="516"/>
      <c r="P79" s="516"/>
      <c r="Q79" s="516"/>
      <c r="R79" s="516"/>
      <c r="S79" s="516"/>
      <c r="T79" s="516"/>
      <c r="U79" s="516"/>
      <c r="V79" s="516"/>
      <c r="W79" s="517"/>
      <c r="X79" s="445"/>
      <c r="Y79" s="446"/>
      <c r="Z79" s="446"/>
      <c r="AA79" s="446"/>
      <c r="AB79" s="446"/>
      <c r="AC79" s="446"/>
      <c r="AD79" s="446"/>
      <c r="AE79" s="446"/>
      <c r="AF79" s="446"/>
      <c r="AG79" s="446"/>
      <c r="AH79" s="446"/>
      <c r="AI79" s="481"/>
      <c r="AJ79" s="506"/>
      <c r="AK79" s="507"/>
      <c r="AL79" s="507"/>
      <c r="AM79" s="507"/>
      <c r="AN79" s="507"/>
      <c r="AO79" s="507"/>
      <c r="AP79" s="508"/>
      <c r="AQ79" s="497"/>
      <c r="AR79" s="498"/>
      <c r="AS79" s="498"/>
      <c r="AT79" s="498"/>
      <c r="AU79" s="498"/>
      <c r="AV79" s="498"/>
      <c r="AW79" s="498"/>
      <c r="AX79" s="499"/>
      <c r="AY79" s="32"/>
      <c r="AZ79" s="32"/>
      <c r="BA79" s="10"/>
      <c r="BB79" s="10"/>
      <c r="BC79" s="10"/>
      <c r="BD79" s="10"/>
      <c r="BE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</row>
    <row r="80" spans="1:122" s="12" customFormat="1" ht="13.9" customHeight="1">
      <c r="A80" s="50"/>
      <c r="B80" s="445"/>
      <c r="C80" s="446"/>
      <c r="D80" s="446"/>
      <c r="E80" s="446"/>
      <c r="F80" s="446"/>
      <c r="G80" s="446"/>
      <c r="H80" s="446"/>
      <c r="I80" s="446"/>
      <c r="J80" s="446"/>
      <c r="K80" s="446"/>
      <c r="L80" s="481"/>
      <c r="M80" s="515"/>
      <c r="N80" s="516"/>
      <c r="O80" s="516"/>
      <c r="P80" s="516"/>
      <c r="Q80" s="516"/>
      <c r="R80" s="516"/>
      <c r="S80" s="516"/>
      <c r="T80" s="516"/>
      <c r="U80" s="516"/>
      <c r="V80" s="516"/>
      <c r="W80" s="517"/>
      <c r="X80" s="445"/>
      <c r="Y80" s="446"/>
      <c r="Z80" s="446"/>
      <c r="AA80" s="446"/>
      <c r="AB80" s="446"/>
      <c r="AC80" s="446"/>
      <c r="AD80" s="446"/>
      <c r="AE80" s="446"/>
      <c r="AF80" s="446"/>
      <c r="AG80" s="446"/>
      <c r="AH80" s="446"/>
      <c r="AI80" s="481"/>
      <c r="AJ80" s="506"/>
      <c r="AK80" s="507"/>
      <c r="AL80" s="507"/>
      <c r="AM80" s="507"/>
      <c r="AN80" s="507"/>
      <c r="AO80" s="507"/>
      <c r="AP80" s="508"/>
      <c r="AQ80" s="497"/>
      <c r="AR80" s="498"/>
      <c r="AS80" s="498"/>
      <c r="AT80" s="498"/>
      <c r="AU80" s="498"/>
      <c r="AV80" s="498"/>
      <c r="AW80" s="498"/>
      <c r="AX80" s="499"/>
      <c r="AY80" s="32"/>
      <c r="AZ80" s="32"/>
      <c r="BA80" s="10"/>
      <c r="BB80" s="10"/>
      <c r="BC80" s="10"/>
      <c r="BD80" s="10"/>
      <c r="BE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</row>
    <row r="81" spans="1:122" s="12" customFormat="1" ht="13.9" customHeight="1">
      <c r="A81" s="50"/>
      <c r="B81" s="445"/>
      <c r="C81" s="446"/>
      <c r="D81" s="446"/>
      <c r="E81" s="446"/>
      <c r="F81" s="446"/>
      <c r="G81" s="446"/>
      <c r="H81" s="446"/>
      <c r="I81" s="446"/>
      <c r="J81" s="446"/>
      <c r="K81" s="446"/>
      <c r="L81" s="481"/>
      <c r="M81" s="518"/>
      <c r="N81" s="519"/>
      <c r="O81" s="519"/>
      <c r="P81" s="519"/>
      <c r="Q81" s="519"/>
      <c r="R81" s="519"/>
      <c r="S81" s="519"/>
      <c r="T81" s="519"/>
      <c r="U81" s="519"/>
      <c r="V81" s="519"/>
      <c r="W81" s="520"/>
      <c r="X81" s="447"/>
      <c r="Y81" s="448"/>
      <c r="Z81" s="448"/>
      <c r="AA81" s="448"/>
      <c r="AB81" s="448"/>
      <c r="AC81" s="448"/>
      <c r="AD81" s="448"/>
      <c r="AE81" s="448"/>
      <c r="AF81" s="448"/>
      <c r="AG81" s="448"/>
      <c r="AH81" s="448"/>
      <c r="AI81" s="482"/>
      <c r="AJ81" s="509"/>
      <c r="AK81" s="510"/>
      <c r="AL81" s="510"/>
      <c r="AM81" s="510"/>
      <c r="AN81" s="510"/>
      <c r="AO81" s="510"/>
      <c r="AP81" s="511"/>
      <c r="AQ81" s="500"/>
      <c r="AR81" s="501"/>
      <c r="AS81" s="501"/>
      <c r="AT81" s="501"/>
      <c r="AU81" s="501"/>
      <c r="AV81" s="501"/>
      <c r="AW81" s="501"/>
      <c r="AX81" s="502"/>
      <c r="AY81" s="32"/>
      <c r="AZ81" s="32"/>
      <c r="BA81" s="10"/>
      <c r="BB81" s="10"/>
      <c r="BC81" s="10"/>
      <c r="BD81" s="10"/>
      <c r="BE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</row>
    <row r="82" spans="1:122" s="12" customFormat="1" ht="13.9" customHeight="1">
      <c r="A82" s="50"/>
      <c r="B82" s="443" t="s">
        <v>773</v>
      </c>
      <c r="C82" s="444"/>
      <c r="D82" s="444"/>
      <c r="E82" s="444"/>
      <c r="F82" s="444"/>
      <c r="G82" s="444"/>
      <c r="H82" s="444"/>
      <c r="I82" s="444"/>
      <c r="J82" s="444"/>
      <c r="K82" s="444"/>
      <c r="L82" s="480"/>
      <c r="M82" s="443" t="s">
        <v>659</v>
      </c>
      <c r="N82" s="444"/>
      <c r="O82" s="444"/>
      <c r="P82" s="444"/>
      <c r="Q82" s="444"/>
      <c r="R82" s="444"/>
      <c r="S82" s="444"/>
      <c r="T82" s="444"/>
      <c r="U82" s="444"/>
      <c r="V82" s="444"/>
      <c r="W82" s="480"/>
      <c r="X82" s="443" t="s">
        <v>660</v>
      </c>
      <c r="Y82" s="444"/>
      <c r="Z82" s="444"/>
      <c r="AA82" s="444"/>
      <c r="AB82" s="444"/>
      <c r="AC82" s="444"/>
      <c r="AD82" s="444"/>
      <c r="AE82" s="444"/>
      <c r="AF82" s="444"/>
      <c r="AG82" s="444"/>
      <c r="AH82" s="444"/>
      <c r="AI82" s="480"/>
      <c r="AJ82" s="353"/>
      <c r="AK82" s="354"/>
      <c r="AL82" s="354"/>
      <c r="AM82" s="354"/>
      <c r="AN82" s="354"/>
      <c r="AO82" s="354"/>
      <c r="AP82" s="355"/>
      <c r="AQ82" s="494"/>
      <c r="AR82" s="495"/>
      <c r="AS82" s="495"/>
      <c r="AT82" s="495"/>
      <c r="AU82" s="495"/>
      <c r="AV82" s="495"/>
      <c r="AW82" s="495"/>
      <c r="AX82" s="496"/>
      <c r="AY82" s="32"/>
      <c r="AZ82" s="32"/>
      <c r="BA82" s="10"/>
      <c r="BB82" s="10"/>
      <c r="BC82" s="10"/>
      <c r="BD82" s="10"/>
      <c r="BE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</row>
    <row r="83" spans="1:122" s="12" customFormat="1" ht="13.9" customHeight="1">
      <c r="A83" s="50"/>
      <c r="B83" s="445"/>
      <c r="C83" s="446"/>
      <c r="D83" s="446"/>
      <c r="E83" s="446"/>
      <c r="F83" s="446"/>
      <c r="G83" s="446"/>
      <c r="H83" s="446"/>
      <c r="I83" s="446"/>
      <c r="J83" s="446"/>
      <c r="K83" s="446"/>
      <c r="L83" s="481"/>
      <c r="M83" s="445"/>
      <c r="N83" s="446"/>
      <c r="O83" s="446"/>
      <c r="P83" s="446"/>
      <c r="Q83" s="446"/>
      <c r="R83" s="446"/>
      <c r="S83" s="446"/>
      <c r="T83" s="446"/>
      <c r="U83" s="446"/>
      <c r="V83" s="446"/>
      <c r="W83" s="481"/>
      <c r="X83" s="445"/>
      <c r="Y83" s="446"/>
      <c r="Z83" s="446"/>
      <c r="AA83" s="446"/>
      <c r="AB83" s="446"/>
      <c r="AC83" s="446"/>
      <c r="AD83" s="446"/>
      <c r="AE83" s="446"/>
      <c r="AF83" s="446"/>
      <c r="AG83" s="446"/>
      <c r="AH83" s="446"/>
      <c r="AI83" s="481"/>
      <c r="AJ83" s="506"/>
      <c r="AK83" s="507"/>
      <c r="AL83" s="507"/>
      <c r="AM83" s="507"/>
      <c r="AN83" s="507"/>
      <c r="AO83" s="507"/>
      <c r="AP83" s="508"/>
      <c r="AQ83" s="497"/>
      <c r="AR83" s="498"/>
      <c r="AS83" s="498"/>
      <c r="AT83" s="498"/>
      <c r="AU83" s="498"/>
      <c r="AV83" s="498"/>
      <c r="AW83" s="498"/>
      <c r="AX83" s="499"/>
      <c r="AY83" s="32"/>
      <c r="AZ83" s="32"/>
      <c r="BA83" s="10"/>
      <c r="BB83" s="10"/>
      <c r="BC83" s="10"/>
      <c r="BD83" s="10"/>
      <c r="BE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</row>
    <row r="84" spans="1:122" s="10" customFormat="1" ht="13.9" customHeight="1">
      <c r="A84" s="32"/>
      <c r="B84" s="445"/>
      <c r="C84" s="446"/>
      <c r="D84" s="446"/>
      <c r="E84" s="446"/>
      <c r="F84" s="446"/>
      <c r="G84" s="446"/>
      <c r="H84" s="446"/>
      <c r="I84" s="446"/>
      <c r="J84" s="446"/>
      <c r="K84" s="446"/>
      <c r="L84" s="481"/>
      <c r="M84" s="445"/>
      <c r="N84" s="446"/>
      <c r="O84" s="446"/>
      <c r="P84" s="446"/>
      <c r="Q84" s="446"/>
      <c r="R84" s="446"/>
      <c r="S84" s="446"/>
      <c r="T84" s="446"/>
      <c r="U84" s="446"/>
      <c r="V84" s="446"/>
      <c r="W84" s="481"/>
      <c r="X84" s="445"/>
      <c r="Y84" s="446"/>
      <c r="Z84" s="446"/>
      <c r="AA84" s="446"/>
      <c r="AB84" s="446"/>
      <c r="AC84" s="446"/>
      <c r="AD84" s="446"/>
      <c r="AE84" s="446"/>
      <c r="AF84" s="446"/>
      <c r="AG84" s="446"/>
      <c r="AH84" s="446"/>
      <c r="AI84" s="481"/>
      <c r="AJ84" s="506"/>
      <c r="AK84" s="507"/>
      <c r="AL84" s="507"/>
      <c r="AM84" s="507"/>
      <c r="AN84" s="507"/>
      <c r="AO84" s="507"/>
      <c r="AP84" s="508"/>
      <c r="AQ84" s="497"/>
      <c r="AR84" s="498"/>
      <c r="AS84" s="498"/>
      <c r="AT84" s="498"/>
      <c r="AU84" s="498"/>
      <c r="AV84" s="498"/>
      <c r="AW84" s="498"/>
      <c r="AX84" s="499"/>
      <c r="AY84" s="32"/>
      <c r="AZ84" s="32"/>
    </row>
    <row r="85" spans="1:122" s="10" customFormat="1" ht="13.9" customHeight="1">
      <c r="A85" s="32"/>
      <c r="B85" s="445"/>
      <c r="C85" s="446"/>
      <c r="D85" s="446"/>
      <c r="E85" s="446"/>
      <c r="F85" s="446"/>
      <c r="G85" s="446"/>
      <c r="H85" s="446"/>
      <c r="I85" s="446"/>
      <c r="J85" s="446"/>
      <c r="K85" s="446"/>
      <c r="L85" s="481"/>
      <c r="M85" s="445"/>
      <c r="N85" s="446"/>
      <c r="O85" s="446"/>
      <c r="P85" s="446"/>
      <c r="Q85" s="446"/>
      <c r="R85" s="446"/>
      <c r="S85" s="446"/>
      <c r="T85" s="446"/>
      <c r="U85" s="446"/>
      <c r="V85" s="446"/>
      <c r="W85" s="481"/>
      <c r="X85" s="445"/>
      <c r="Y85" s="446"/>
      <c r="Z85" s="446"/>
      <c r="AA85" s="446"/>
      <c r="AB85" s="446"/>
      <c r="AC85" s="446"/>
      <c r="AD85" s="446"/>
      <c r="AE85" s="446"/>
      <c r="AF85" s="446"/>
      <c r="AG85" s="446"/>
      <c r="AH85" s="446"/>
      <c r="AI85" s="481"/>
      <c r="AJ85" s="506"/>
      <c r="AK85" s="507"/>
      <c r="AL85" s="507"/>
      <c r="AM85" s="507"/>
      <c r="AN85" s="507"/>
      <c r="AO85" s="507"/>
      <c r="AP85" s="508"/>
      <c r="AQ85" s="497"/>
      <c r="AR85" s="498"/>
      <c r="AS85" s="498"/>
      <c r="AT85" s="498"/>
      <c r="AU85" s="498"/>
      <c r="AV85" s="498"/>
      <c r="AW85" s="498"/>
      <c r="AX85" s="499"/>
      <c r="AY85" s="32"/>
      <c r="AZ85" s="32"/>
    </row>
    <row r="86" spans="1:122" s="10" customFormat="1" ht="13.9" customHeight="1">
      <c r="A86" s="32"/>
      <c r="B86" s="445"/>
      <c r="C86" s="446"/>
      <c r="D86" s="446"/>
      <c r="E86" s="446"/>
      <c r="F86" s="446"/>
      <c r="G86" s="446"/>
      <c r="H86" s="446"/>
      <c r="I86" s="446"/>
      <c r="J86" s="446"/>
      <c r="K86" s="446"/>
      <c r="L86" s="481"/>
      <c r="M86" s="445"/>
      <c r="N86" s="446"/>
      <c r="O86" s="446"/>
      <c r="P86" s="446"/>
      <c r="Q86" s="446"/>
      <c r="R86" s="446"/>
      <c r="S86" s="446"/>
      <c r="T86" s="446"/>
      <c r="U86" s="446"/>
      <c r="V86" s="446"/>
      <c r="W86" s="481"/>
      <c r="X86" s="445"/>
      <c r="Y86" s="446"/>
      <c r="Z86" s="446"/>
      <c r="AA86" s="446"/>
      <c r="AB86" s="446"/>
      <c r="AC86" s="446"/>
      <c r="AD86" s="446"/>
      <c r="AE86" s="446"/>
      <c r="AF86" s="446"/>
      <c r="AG86" s="446"/>
      <c r="AH86" s="446"/>
      <c r="AI86" s="481"/>
      <c r="AJ86" s="506"/>
      <c r="AK86" s="507"/>
      <c r="AL86" s="507"/>
      <c r="AM86" s="507"/>
      <c r="AN86" s="507"/>
      <c r="AO86" s="507"/>
      <c r="AP86" s="508"/>
      <c r="AQ86" s="497"/>
      <c r="AR86" s="498"/>
      <c r="AS86" s="498"/>
      <c r="AT86" s="498"/>
      <c r="AU86" s="498"/>
      <c r="AV86" s="498"/>
      <c r="AW86" s="498"/>
      <c r="AX86" s="499"/>
      <c r="AY86" s="32"/>
      <c r="AZ86" s="32"/>
    </row>
    <row r="87" spans="1:122" s="10" customFormat="1" ht="13.9" customHeight="1">
      <c r="A87" s="32"/>
      <c r="B87" s="445"/>
      <c r="C87" s="446"/>
      <c r="D87" s="446"/>
      <c r="E87" s="446"/>
      <c r="F87" s="446"/>
      <c r="G87" s="446"/>
      <c r="H87" s="446"/>
      <c r="I87" s="446"/>
      <c r="J87" s="446"/>
      <c r="K87" s="446"/>
      <c r="L87" s="481"/>
      <c r="M87" s="445"/>
      <c r="N87" s="446"/>
      <c r="O87" s="446"/>
      <c r="P87" s="446"/>
      <c r="Q87" s="446"/>
      <c r="R87" s="446"/>
      <c r="S87" s="446"/>
      <c r="T87" s="446"/>
      <c r="U87" s="446"/>
      <c r="V87" s="446"/>
      <c r="W87" s="481"/>
      <c r="X87" s="445"/>
      <c r="Y87" s="446"/>
      <c r="Z87" s="446"/>
      <c r="AA87" s="446"/>
      <c r="AB87" s="446"/>
      <c r="AC87" s="446"/>
      <c r="AD87" s="446"/>
      <c r="AE87" s="446"/>
      <c r="AF87" s="446"/>
      <c r="AG87" s="446"/>
      <c r="AH87" s="446"/>
      <c r="AI87" s="481"/>
      <c r="AJ87" s="506"/>
      <c r="AK87" s="507"/>
      <c r="AL87" s="507"/>
      <c r="AM87" s="507"/>
      <c r="AN87" s="507"/>
      <c r="AO87" s="507"/>
      <c r="AP87" s="508"/>
      <c r="AQ87" s="497"/>
      <c r="AR87" s="498"/>
      <c r="AS87" s="498"/>
      <c r="AT87" s="498"/>
      <c r="AU87" s="498"/>
      <c r="AV87" s="498"/>
      <c r="AW87" s="498"/>
      <c r="AX87" s="499"/>
      <c r="AY87" s="32"/>
      <c r="AZ87" s="32"/>
    </row>
    <row r="88" spans="1:122" s="10" customFormat="1" ht="13.9" customHeight="1">
      <c r="A88" s="32"/>
      <c r="B88" s="445"/>
      <c r="C88" s="446"/>
      <c r="D88" s="446"/>
      <c r="E88" s="446"/>
      <c r="F88" s="446"/>
      <c r="G88" s="446"/>
      <c r="H88" s="446"/>
      <c r="I88" s="446"/>
      <c r="J88" s="446"/>
      <c r="K88" s="446"/>
      <c r="L88" s="481"/>
      <c r="M88" s="445"/>
      <c r="N88" s="446"/>
      <c r="O88" s="446"/>
      <c r="P88" s="446"/>
      <c r="Q88" s="446"/>
      <c r="R88" s="446"/>
      <c r="S88" s="446"/>
      <c r="T88" s="446"/>
      <c r="U88" s="446"/>
      <c r="V88" s="446"/>
      <c r="W88" s="481"/>
      <c r="X88" s="445"/>
      <c r="Y88" s="446"/>
      <c r="Z88" s="446"/>
      <c r="AA88" s="446"/>
      <c r="AB88" s="446"/>
      <c r="AC88" s="446"/>
      <c r="AD88" s="446"/>
      <c r="AE88" s="446"/>
      <c r="AF88" s="446"/>
      <c r="AG88" s="446"/>
      <c r="AH88" s="446"/>
      <c r="AI88" s="481"/>
      <c r="AJ88" s="506"/>
      <c r="AK88" s="507"/>
      <c r="AL88" s="507"/>
      <c r="AM88" s="507"/>
      <c r="AN88" s="507"/>
      <c r="AO88" s="507"/>
      <c r="AP88" s="508"/>
      <c r="AQ88" s="497"/>
      <c r="AR88" s="498"/>
      <c r="AS88" s="498"/>
      <c r="AT88" s="498"/>
      <c r="AU88" s="498"/>
      <c r="AV88" s="498"/>
      <c r="AW88" s="498"/>
      <c r="AX88" s="499"/>
      <c r="AY88" s="32"/>
      <c r="AZ88" s="32"/>
    </row>
    <row r="89" spans="1:122" s="10" customFormat="1" ht="13.9" customHeight="1">
      <c r="A89" s="32"/>
      <c r="B89" s="445"/>
      <c r="C89" s="446"/>
      <c r="D89" s="446"/>
      <c r="E89" s="446"/>
      <c r="F89" s="446"/>
      <c r="G89" s="446"/>
      <c r="H89" s="446"/>
      <c r="I89" s="446"/>
      <c r="J89" s="446"/>
      <c r="K89" s="446"/>
      <c r="L89" s="481"/>
      <c r="M89" s="445"/>
      <c r="N89" s="446"/>
      <c r="O89" s="446"/>
      <c r="P89" s="446"/>
      <c r="Q89" s="446"/>
      <c r="R89" s="446"/>
      <c r="S89" s="446"/>
      <c r="T89" s="446"/>
      <c r="U89" s="446"/>
      <c r="V89" s="446"/>
      <c r="W89" s="481"/>
      <c r="X89" s="445"/>
      <c r="Y89" s="446"/>
      <c r="Z89" s="446"/>
      <c r="AA89" s="446"/>
      <c r="AB89" s="446"/>
      <c r="AC89" s="446"/>
      <c r="AD89" s="446"/>
      <c r="AE89" s="446"/>
      <c r="AF89" s="446"/>
      <c r="AG89" s="446"/>
      <c r="AH89" s="446"/>
      <c r="AI89" s="481"/>
      <c r="AJ89" s="506"/>
      <c r="AK89" s="507"/>
      <c r="AL89" s="507"/>
      <c r="AM89" s="507"/>
      <c r="AN89" s="507"/>
      <c r="AO89" s="507"/>
      <c r="AP89" s="508"/>
      <c r="AQ89" s="497"/>
      <c r="AR89" s="498"/>
      <c r="AS89" s="498"/>
      <c r="AT89" s="498"/>
      <c r="AU89" s="498"/>
      <c r="AV89" s="498"/>
      <c r="AW89" s="498"/>
      <c r="AX89" s="499"/>
      <c r="AY89" s="32"/>
      <c r="AZ89" s="32"/>
    </row>
    <row r="90" spans="1:122" s="10" customFormat="1" ht="13.9" customHeight="1">
      <c r="A90" s="32"/>
      <c r="B90" s="445"/>
      <c r="C90" s="446"/>
      <c r="D90" s="446"/>
      <c r="E90" s="446"/>
      <c r="F90" s="446"/>
      <c r="G90" s="446"/>
      <c r="H90" s="446"/>
      <c r="I90" s="446"/>
      <c r="J90" s="446"/>
      <c r="K90" s="446"/>
      <c r="L90" s="481"/>
      <c r="M90" s="445"/>
      <c r="N90" s="446"/>
      <c r="O90" s="446"/>
      <c r="P90" s="446"/>
      <c r="Q90" s="446"/>
      <c r="R90" s="446"/>
      <c r="S90" s="446"/>
      <c r="T90" s="446"/>
      <c r="U90" s="446"/>
      <c r="V90" s="446"/>
      <c r="W90" s="481"/>
      <c r="X90" s="445"/>
      <c r="Y90" s="446"/>
      <c r="Z90" s="446"/>
      <c r="AA90" s="446"/>
      <c r="AB90" s="446"/>
      <c r="AC90" s="446"/>
      <c r="AD90" s="446"/>
      <c r="AE90" s="446"/>
      <c r="AF90" s="446"/>
      <c r="AG90" s="446"/>
      <c r="AH90" s="446"/>
      <c r="AI90" s="481"/>
      <c r="AJ90" s="506"/>
      <c r="AK90" s="507"/>
      <c r="AL90" s="507"/>
      <c r="AM90" s="507"/>
      <c r="AN90" s="507"/>
      <c r="AO90" s="507"/>
      <c r="AP90" s="508"/>
      <c r="AQ90" s="497"/>
      <c r="AR90" s="498"/>
      <c r="AS90" s="498"/>
      <c r="AT90" s="498"/>
      <c r="AU90" s="498"/>
      <c r="AV90" s="498"/>
      <c r="AW90" s="498"/>
      <c r="AX90" s="499"/>
      <c r="AY90" s="32"/>
      <c r="AZ90" s="32"/>
    </row>
    <row r="91" spans="1:122" s="10" customFormat="1" ht="13.9" customHeight="1">
      <c r="A91" s="32"/>
      <c r="B91" s="445"/>
      <c r="C91" s="446"/>
      <c r="D91" s="446"/>
      <c r="E91" s="446"/>
      <c r="F91" s="446"/>
      <c r="G91" s="446"/>
      <c r="H91" s="446"/>
      <c r="I91" s="446"/>
      <c r="J91" s="446"/>
      <c r="K91" s="446"/>
      <c r="L91" s="481"/>
      <c r="M91" s="445"/>
      <c r="N91" s="446"/>
      <c r="O91" s="446"/>
      <c r="P91" s="446"/>
      <c r="Q91" s="446"/>
      <c r="R91" s="446"/>
      <c r="S91" s="446"/>
      <c r="T91" s="446"/>
      <c r="U91" s="446"/>
      <c r="V91" s="446"/>
      <c r="W91" s="481"/>
      <c r="X91" s="445"/>
      <c r="Y91" s="446"/>
      <c r="Z91" s="446"/>
      <c r="AA91" s="446"/>
      <c r="AB91" s="446"/>
      <c r="AC91" s="446"/>
      <c r="AD91" s="446"/>
      <c r="AE91" s="446"/>
      <c r="AF91" s="446"/>
      <c r="AG91" s="446"/>
      <c r="AH91" s="446"/>
      <c r="AI91" s="481"/>
      <c r="AJ91" s="506"/>
      <c r="AK91" s="507"/>
      <c r="AL91" s="507"/>
      <c r="AM91" s="507"/>
      <c r="AN91" s="507"/>
      <c r="AO91" s="507"/>
      <c r="AP91" s="508"/>
      <c r="AQ91" s="497"/>
      <c r="AR91" s="498"/>
      <c r="AS91" s="498"/>
      <c r="AT91" s="498"/>
      <c r="AU91" s="498"/>
      <c r="AV91" s="498"/>
      <c r="AW91" s="498"/>
      <c r="AX91" s="499"/>
      <c r="AY91" s="32"/>
      <c r="AZ91" s="32"/>
    </row>
    <row r="92" spans="1:122" s="10" customFormat="1" ht="13.9" customHeight="1">
      <c r="A92" s="32"/>
      <c r="B92" s="445"/>
      <c r="C92" s="446"/>
      <c r="D92" s="446"/>
      <c r="E92" s="446"/>
      <c r="F92" s="446"/>
      <c r="G92" s="446"/>
      <c r="H92" s="446"/>
      <c r="I92" s="446"/>
      <c r="J92" s="446"/>
      <c r="K92" s="446"/>
      <c r="L92" s="481"/>
      <c r="M92" s="445"/>
      <c r="N92" s="446"/>
      <c r="O92" s="446"/>
      <c r="P92" s="446"/>
      <c r="Q92" s="446"/>
      <c r="R92" s="446"/>
      <c r="S92" s="446"/>
      <c r="T92" s="446"/>
      <c r="U92" s="446"/>
      <c r="V92" s="446"/>
      <c r="W92" s="481"/>
      <c r="X92" s="445"/>
      <c r="Y92" s="446"/>
      <c r="Z92" s="446"/>
      <c r="AA92" s="446"/>
      <c r="AB92" s="446"/>
      <c r="AC92" s="446"/>
      <c r="AD92" s="446"/>
      <c r="AE92" s="446"/>
      <c r="AF92" s="446"/>
      <c r="AG92" s="446"/>
      <c r="AH92" s="446"/>
      <c r="AI92" s="481"/>
      <c r="AJ92" s="506"/>
      <c r="AK92" s="507"/>
      <c r="AL92" s="507"/>
      <c r="AM92" s="507"/>
      <c r="AN92" s="507"/>
      <c r="AO92" s="507"/>
      <c r="AP92" s="508"/>
      <c r="AQ92" s="497"/>
      <c r="AR92" s="498"/>
      <c r="AS92" s="498"/>
      <c r="AT92" s="498"/>
      <c r="AU92" s="498"/>
      <c r="AV92" s="498"/>
      <c r="AW92" s="498"/>
      <c r="AX92" s="499"/>
      <c r="AY92" s="32"/>
      <c r="AZ92" s="32"/>
    </row>
    <row r="93" spans="1:122" s="10" customFormat="1" ht="13.9" customHeight="1">
      <c r="A93" s="32"/>
      <c r="B93" s="445"/>
      <c r="C93" s="446"/>
      <c r="D93" s="446"/>
      <c r="E93" s="446"/>
      <c r="F93" s="446"/>
      <c r="G93" s="446"/>
      <c r="H93" s="446"/>
      <c r="I93" s="446"/>
      <c r="J93" s="446"/>
      <c r="K93" s="446"/>
      <c r="L93" s="481"/>
      <c r="M93" s="447"/>
      <c r="N93" s="448"/>
      <c r="O93" s="448"/>
      <c r="P93" s="448"/>
      <c r="Q93" s="448"/>
      <c r="R93" s="448"/>
      <c r="S93" s="448"/>
      <c r="T93" s="448"/>
      <c r="U93" s="448"/>
      <c r="V93" s="448"/>
      <c r="W93" s="482"/>
      <c r="X93" s="447"/>
      <c r="Y93" s="448"/>
      <c r="Z93" s="448"/>
      <c r="AA93" s="448"/>
      <c r="AB93" s="448"/>
      <c r="AC93" s="448"/>
      <c r="AD93" s="448"/>
      <c r="AE93" s="448"/>
      <c r="AF93" s="448"/>
      <c r="AG93" s="448"/>
      <c r="AH93" s="448"/>
      <c r="AI93" s="482"/>
      <c r="AJ93" s="509"/>
      <c r="AK93" s="510"/>
      <c r="AL93" s="510"/>
      <c r="AM93" s="510"/>
      <c r="AN93" s="510"/>
      <c r="AO93" s="510"/>
      <c r="AP93" s="511"/>
      <c r="AQ93" s="500"/>
      <c r="AR93" s="501"/>
      <c r="AS93" s="501"/>
      <c r="AT93" s="501"/>
      <c r="AU93" s="501"/>
      <c r="AV93" s="501"/>
      <c r="AW93" s="501"/>
      <c r="AX93" s="502"/>
      <c r="AY93" s="32"/>
      <c r="AZ93" s="32"/>
    </row>
    <row r="94" spans="1:122" s="10" customFormat="1" ht="13.9" customHeight="1">
      <c r="A94" s="32"/>
      <c r="B94" s="471" t="s">
        <v>774</v>
      </c>
      <c r="C94" s="471"/>
      <c r="D94" s="471"/>
      <c r="E94" s="471"/>
      <c r="F94" s="471"/>
      <c r="G94" s="471"/>
      <c r="H94" s="471"/>
      <c r="I94" s="471"/>
      <c r="J94" s="471"/>
      <c r="K94" s="471"/>
      <c r="L94" s="471"/>
      <c r="M94" s="471" t="s">
        <v>661</v>
      </c>
      <c r="N94" s="471"/>
      <c r="O94" s="471"/>
      <c r="P94" s="471"/>
      <c r="Q94" s="471"/>
      <c r="R94" s="471"/>
      <c r="S94" s="471"/>
      <c r="T94" s="471"/>
      <c r="U94" s="471"/>
      <c r="V94" s="471"/>
      <c r="W94" s="471"/>
      <c r="X94" s="443" t="s">
        <v>730</v>
      </c>
      <c r="Y94" s="444"/>
      <c r="Z94" s="444"/>
      <c r="AA94" s="444"/>
      <c r="AB94" s="444"/>
      <c r="AC94" s="444"/>
      <c r="AD94" s="444"/>
      <c r="AE94" s="444"/>
      <c r="AF94" s="444"/>
      <c r="AG94" s="444"/>
      <c r="AH94" s="444"/>
      <c r="AI94" s="480"/>
      <c r="AJ94" s="485"/>
      <c r="AK94" s="486"/>
      <c r="AL94" s="486"/>
      <c r="AM94" s="486"/>
      <c r="AN94" s="486"/>
      <c r="AO94" s="486"/>
      <c r="AP94" s="487"/>
      <c r="AQ94" s="494"/>
      <c r="AR94" s="495"/>
      <c r="AS94" s="495"/>
      <c r="AT94" s="495"/>
      <c r="AU94" s="495"/>
      <c r="AV94" s="495"/>
      <c r="AW94" s="495"/>
      <c r="AX94" s="496"/>
      <c r="AY94" s="32"/>
      <c r="AZ94" s="32"/>
    </row>
    <row r="95" spans="1:122" s="10" customFormat="1" ht="13.9" customHeight="1">
      <c r="A95" s="32"/>
      <c r="B95" s="471"/>
      <c r="C95" s="471"/>
      <c r="D95" s="471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471"/>
      <c r="S95" s="471"/>
      <c r="T95" s="471"/>
      <c r="U95" s="471"/>
      <c r="V95" s="471"/>
      <c r="W95" s="471"/>
      <c r="X95" s="445"/>
      <c r="Y95" s="446"/>
      <c r="Z95" s="446"/>
      <c r="AA95" s="446"/>
      <c r="AB95" s="446"/>
      <c r="AC95" s="446"/>
      <c r="AD95" s="446"/>
      <c r="AE95" s="446"/>
      <c r="AF95" s="446"/>
      <c r="AG95" s="446"/>
      <c r="AH95" s="446"/>
      <c r="AI95" s="481"/>
      <c r="AJ95" s="488"/>
      <c r="AK95" s="489"/>
      <c r="AL95" s="489"/>
      <c r="AM95" s="489"/>
      <c r="AN95" s="489"/>
      <c r="AO95" s="489"/>
      <c r="AP95" s="490"/>
      <c r="AQ95" s="497"/>
      <c r="AR95" s="498"/>
      <c r="AS95" s="498"/>
      <c r="AT95" s="498"/>
      <c r="AU95" s="498"/>
      <c r="AV95" s="498"/>
      <c r="AW95" s="498"/>
      <c r="AX95" s="499"/>
      <c r="AY95" s="32"/>
      <c r="AZ95" s="32"/>
    </row>
    <row r="96" spans="1:122" s="10" customFormat="1" ht="13.9" customHeight="1">
      <c r="A96" s="32"/>
      <c r="B96" s="471"/>
      <c r="C96" s="471"/>
      <c r="D96" s="471"/>
      <c r="E96" s="471"/>
      <c r="F96" s="471"/>
      <c r="G96" s="471"/>
      <c r="H96" s="471"/>
      <c r="I96" s="471"/>
      <c r="J96" s="471"/>
      <c r="K96" s="471"/>
      <c r="L96" s="471"/>
      <c r="M96" s="471"/>
      <c r="N96" s="471"/>
      <c r="O96" s="471"/>
      <c r="P96" s="471"/>
      <c r="Q96" s="471"/>
      <c r="R96" s="471"/>
      <c r="S96" s="471"/>
      <c r="T96" s="471"/>
      <c r="U96" s="471"/>
      <c r="V96" s="471"/>
      <c r="W96" s="471"/>
      <c r="X96" s="445"/>
      <c r="Y96" s="446"/>
      <c r="Z96" s="446"/>
      <c r="AA96" s="446"/>
      <c r="AB96" s="446"/>
      <c r="AC96" s="446"/>
      <c r="AD96" s="446"/>
      <c r="AE96" s="446"/>
      <c r="AF96" s="446"/>
      <c r="AG96" s="446"/>
      <c r="AH96" s="446"/>
      <c r="AI96" s="481"/>
      <c r="AJ96" s="488"/>
      <c r="AK96" s="489"/>
      <c r="AL96" s="489"/>
      <c r="AM96" s="489"/>
      <c r="AN96" s="489"/>
      <c r="AO96" s="489"/>
      <c r="AP96" s="490"/>
      <c r="AQ96" s="497"/>
      <c r="AR96" s="498"/>
      <c r="AS96" s="498"/>
      <c r="AT96" s="498"/>
      <c r="AU96" s="498"/>
      <c r="AV96" s="498"/>
      <c r="AW96" s="498"/>
      <c r="AX96" s="499"/>
      <c r="AY96" s="32"/>
      <c r="AZ96" s="32"/>
    </row>
    <row r="97" spans="1:52" s="10" customFormat="1" ht="13.9" customHeight="1">
      <c r="A97" s="32"/>
      <c r="B97" s="471"/>
      <c r="C97" s="471"/>
      <c r="D97" s="471"/>
      <c r="E97" s="471"/>
      <c r="F97" s="471"/>
      <c r="G97" s="471"/>
      <c r="H97" s="471"/>
      <c r="I97" s="471"/>
      <c r="J97" s="471"/>
      <c r="K97" s="471"/>
      <c r="L97" s="471"/>
      <c r="M97" s="471"/>
      <c r="N97" s="471"/>
      <c r="O97" s="471"/>
      <c r="P97" s="471"/>
      <c r="Q97" s="471"/>
      <c r="R97" s="471"/>
      <c r="S97" s="471"/>
      <c r="T97" s="471"/>
      <c r="U97" s="471"/>
      <c r="V97" s="471"/>
      <c r="W97" s="471"/>
      <c r="X97" s="447"/>
      <c r="Y97" s="448"/>
      <c r="Z97" s="448"/>
      <c r="AA97" s="448"/>
      <c r="AB97" s="448"/>
      <c r="AC97" s="448"/>
      <c r="AD97" s="448"/>
      <c r="AE97" s="448"/>
      <c r="AF97" s="448"/>
      <c r="AG97" s="448"/>
      <c r="AH97" s="448"/>
      <c r="AI97" s="482"/>
      <c r="AJ97" s="488"/>
      <c r="AK97" s="489"/>
      <c r="AL97" s="489"/>
      <c r="AM97" s="489"/>
      <c r="AN97" s="489"/>
      <c r="AO97" s="489"/>
      <c r="AP97" s="490"/>
      <c r="AQ97" s="497"/>
      <c r="AR97" s="498"/>
      <c r="AS97" s="498"/>
      <c r="AT97" s="498"/>
      <c r="AU97" s="498"/>
      <c r="AV97" s="498"/>
      <c r="AW97" s="498"/>
      <c r="AX97" s="499"/>
      <c r="AY97" s="32"/>
      <c r="AZ97" s="32"/>
    </row>
    <row r="98" spans="1:52" s="10" customFormat="1" ht="13.9" customHeight="1">
      <c r="A98" s="32"/>
      <c r="B98" s="471"/>
      <c r="C98" s="471"/>
      <c r="D98" s="471"/>
      <c r="E98" s="471"/>
      <c r="F98" s="471"/>
      <c r="G98" s="471"/>
      <c r="H98" s="471"/>
      <c r="I98" s="471"/>
      <c r="J98" s="471"/>
      <c r="K98" s="471"/>
      <c r="L98" s="471"/>
      <c r="M98" s="471"/>
      <c r="N98" s="471"/>
      <c r="O98" s="471"/>
      <c r="P98" s="471"/>
      <c r="Q98" s="471"/>
      <c r="R98" s="471"/>
      <c r="S98" s="471"/>
      <c r="T98" s="471"/>
      <c r="U98" s="471"/>
      <c r="V98" s="471"/>
      <c r="W98" s="471"/>
      <c r="X98" s="471" t="s">
        <v>662</v>
      </c>
      <c r="Y98" s="471"/>
      <c r="Z98" s="471"/>
      <c r="AA98" s="471"/>
      <c r="AB98" s="471"/>
      <c r="AC98" s="471"/>
      <c r="AD98" s="471"/>
      <c r="AE98" s="471"/>
      <c r="AF98" s="471"/>
      <c r="AG98" s="471"/>
      <c r="AH98" s="471"/>
      <c r="AI98" s="471"/>
      <c r="AJ98" s="488"/>
      <c r="AK98" s="489"/>
      <c r="AL98" s="489"/>
      <c r="AM98" s="489"/>
      <c r="AN98" s="489"/>
      <c r="AO98" s="489"/>
      <c r="AP98" s="490"/>
      <c r="AQ98" s="497"/>
      <c r="AR98" s="498"/>
      <c r="AS98" s="498"/>
      <c r="AT98" s="498"/>
      <c r="AU98" s="498"/>
      <c r="AV98" s="498"/>
      <c r="AW98" s="498"/>
      <c r="AX98" s="499"/>
      <c r="AY98" s="32"/>
      <c r="AZ98" s="32"/>
    </row>
    <row r="99" spans="1:52" s="10" customFormat="1" ht="13.9" customHeight="1">
      <c r="A99" s="32"/>
      <c r="B99" s="471"/>
      <c r="C99" s="471"/>
      <c r="D99" s="471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471"/>
      <c r="S99" s="471"/>
      <c r="T99" s="471"/>
      <c r="U99" s="471"/>
      <c r="V99" s="471"/>
      <c r="W99" s="471"/>
      <c r="X99" s="471"/>
      <c r="Y99" s="471"/>
      <c r="Z99" s="471"/>
      <c r="AA99" s="471"/>
      <c r="AB99" s="471"/>
      <c r="AC99" s="471"/>
      <c r="AD99" s="471"/>
      <c r="AE99" s="471"/>
      <c r="AF99" s="471"/>
      <c r="AG99" s="471"/>
      <c r="AH99" s="471"/>
      <c r="AI99" s="471"/>
      <c r="AJ99" s="488"/>
      <c r="AK99" s="489"/>
      <c r="AL99" s="489"/>
      <c r="AM99" s="489"/>
      <c r="AN99" s="489"/>
      <c r="AO99" s="489"/>
      <c r="AP99" s="490"/>
      <c r="AQ99" s="497"/>
      <c r="AR99" s="498"/>
      <c r="AS99" s="498"/>
      <c r="AT99" s="498"/>
      <c r="AU99" s="498"/>
      <c r="AV99" s="498"/>
      <c r="AW99" s="498"/>
      <c r="AX99" s="499"/>
      <c r="AY99" s="32"/>
      <c r="AZ99" s="32"/>
    </row>
    <row r="100" spans="1:52" s="10" customFormat="1" ht="13.9" customHeight="1">
      <c r="A100" s="32"/>
      <c r="B100" s="471"/>
      <c r="C100" s="471"/>
      <c r="D100" s="471"/>
      <c r="E100" s="471"/>
      <c r="F100" s="471"/>
      <c r="G100" s="471"/>
      <c r="H100" s="471"/>
      <c r="I100" s="471"/>
      <c r="J100" s="471"/>
      <c r="K100" s="471"/>
      <c r="L100" s="471"/>
      <c r="M100" s="471"/>
      <c r="N100" s="471"/>
      <c r="O100" s="471"/>
      <c r="P100" s="471"/>
      <c r="Q100" s="471"/>
      <c r="R100" s="471"/>
      <c r="S100" s="471"/>
      <c r="T100" s="471"/>
      <c r="U100" s="471"/>
      <c r="V100" s="471"/>
      <c r="W100" s="471"/>
      <c r="X100" s="471"/>
      <c r="Y100" s="471"/>
      <c r="Z100" s="471"/>
      <c r="AA100" s="471"/>
      <c r="AB100" s="471"/>
      <c r="AC100" s="471"/>
      <c r="AD100" s="471"/>
      <c r="AE100" s="471"/>
      <c r="AF100" s="471"/>
      <c r="AG100" s="471"/>
      <c r="AH100" s="471"/>
      <c r="AI100" s="471"/>
      <c r="AJ100" s="491"/>
      <c r="AK100" s="492"/>
      <c r="AL100" s="492"/>
      <c r="AM100" s="492"/>
      <c r="AN100" s="492"/>
      <c r="AO100" s="492"/>
      <c r="AP100" s="493"/>
      <c r="AQ100" s="500"/>
      <c r="AR100" s="501"/>
      <c r="AS100" s="501"/>
      <c r="AT100" s="501"/>
      <c r="AU100" s="501"/>
      <c r="AV100" s="501"/>
      <c r="AW100" s="501"/>
      <c r="AX100" s="502"/>
      <c r="AY100" s="32"/>
      <c r="AZ100" s="32"/>
    </row>
    <row r="101" spans="1:52" s="10" customFormat="1" ht="13.9" customHeight="1">
      <c r="A101" s="32"/>
      <c r="B101" s="471"/>
      <c r="C101" s="471"/>
      <c r="D101" s="471"/>
      <c r="E101" s="471"/>
      <c r="F101" s="471"/>
      <c r="G101" s="471"/>
      <c r="H101" s="471"/>
      <c r="I101" s="471"/>
      <c r="J101" s="471"/>
      <c r="K101" s="471"/>
      <c r="L101" s="471"/>
      <c r="M101" s="471" t="s">
        <v>663</v>
      </c>
      <c r="N101" s="471"/>
      <c r="O101" s="471"/>
      <c r="P101" s="471"/>
      <c r="Q101" s="471"/>
      <c r="R101" s="471"/>
      <c r="S101" s="471"/>
      <c r="T101" s="471"/>
      <c r="U101" s="471"/>
      <c r="V101" s="471"/>
      <c r="W101" s="471"/>
      <c r="X101" s="443" t="s">
        <v>778</v>
      </c>
      <c r="Y101" s="444"/>
      <c r="Z101" s="444"/>
      <c r="AA101" s="444"/>
      <c r="AB101" s="444"/>
      <c r="AC101" s="444"/>
      <c r="AD101" s="444"/>
      <c r="AE101" s="444"/>
      <c r="AF101" s="444"/>
      <c r="AG101" s="444"/>
      <c r="AH101" s="444"/>
      <c r="AI101" s="480"/>
      <c r="AJ101" s="485"/>
      <c r="AK101" s="486"/>
      <c r="AL101" s="486"/>
      <c r="AM101" s="486"/>
      <c r="AN101" s="486"/>
      <c r="AO101" s="486"/>
      <c r="AP101" s="487"/>
      <c r="AQ101" s="494"/>
      <c r="AR101" s="495"/>
      <c r="AS101" s="495"/>
      <c r="AT101" s="495"/>
      <c r="AU101" s="495"/>
      <c r="AV101" s="495"/>
      <c r="AW101" s="495"/>
      <c r="AX101" s="496"/>
      <c r="AY101" s="32"/>
      <c r="AZ101" s="32"/>
    </row>
    <row r="102" spans="1:52" s="10" customFormat="1" ht="13.9" customHeight="1">
      <c r="A102" s="32"/>
      <c r="B102" s="471"/>
      <c r="C102" s="471"/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471"/>
      <c r="S102" s="471"/>
      <c r="T102" s="471"/>
      <c r="U102" s="471"/>
      <c r="V102" s="471"/>
      <c r="W102" s="471"/>
      <c r="X102" s="445"/>
      <c r="Y102" s="446"/>
      <c r="Z102" s="446"/>
      <c r="AA102" s="446"/>
      <c r="AB102" s="446"/>
      <c r="AC102" s="446"/>
      <c r="AD102" s="446"/>
      <c r="AE102" s="446"/>
      <c r="AF102" s="446"/>
      <c r="AG102" s="446"/>
      <c r="AH102" s="446"/>
      <c r="AI102" s="481"/>
      <c r="AJ102" s="488"/>
      <c r="AK102" s="489"/>
      <c r="AL102" s="489"/>
      <c r="AM102" s="489"/>
      <c r="AN102" s="489"/>
      <c r="AO102" s="489"/>
      <c r="AP102" s="490"/>
      <c r="AQ102" s="497"/>
      <c r="AR102" s="498"/>
      <c r="AS102" s="498"/>
      <c r="AT102" s="498"/>
      <c r="AU102" s="498"/>
      <c r="AV102" s="498"/>
      <c r="AW102" s="498"/>
      <c r="AX102" s="499"/>
      <c r="AY102" s="32"/>
      <c r="AZ102" s="32"/>
    </row>
    <row r="103" spans="1:52" s="10" customFormat="1" ht="13.9" customHeight="1">
      <c r="A103" s="32"/>
      <c r="B103" s="471"/>
      <c r="C103" s="471"/>
      <c r="D103" s="471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471"/>
      <c r="S103" s="471"/>
      <c r="T103" s="471"/>
      <c r="U103" s="471"/>
      <c r="V103" s="471"/>
      <c r="W103" s="471"/>
      <c r="X103" s="445"/>
      <c r="Y103" s="446"/>
      <c r="Z103" s="446"/>
      <c r="AA103" s="446"/>
      <c r="AB103" s="446"/>
      <c r="AC103" s="446"/>
      <c r="AD103" s="446"/>
      <c r="AE103" s="446"/>
      <c r="AF103" s="446"/>
      <c r="AG103" s="446"/>
      <c r="AH103" s="446"/>
      <c r="AI103" s="481"/>
      <c r="AJ103" s="491"/>
      <c r="AK103" s="492"/>
      <c r="AL103" s="492"/>
      <c r="AM103" s="492"/>
      <c r="AN103" s="492"/>
      <c r="AO103" s="492"/>
      <c r="AP103" s="493"/>
      <c r="AQ103" s="500"/>
      <c r="AR103" s="501"/>
      <c r="AS103" s="501"/>
      <c r="AT103" s="501"/>
      <c r="AU103" s="501"/>
      <c r="AV103" s="501"/>
      <c r="AW103" s="501"/>
      <c r="AX103" s="502"/>
      <c r="AY103" s="32"/>
      <c r="AZ103" s="32"/>
    </row>
    <row r="104" spans="1:52" s="10" customFormat="1" ht="13.9" customHeight="1">
      <c r="A104" s="32"/>
      <c r="B104" s="471"/>
      <c r="C104" s="471"/>
      <c r="D104" s="471"/>
      <c r="E104" s="471"/>
      <c r="F104" s="471"/>
      <c r="G104" s="471"/>
      <c r="H104" s="471"/>
      <c r="I104" s="471"/>
      <c r="J104" s="471"/>
      <c r="K104" s="471"/>
      <c r="L104" s="471"/>
      <c r="M104" s="471" t="s">
        <v>664</v>
      </c>
      <c r="N104" s="471"/>
      <c r="O104" s="471"/>
      <c r="P104" s="471"/>
      <c r="Q104" s="471"/>
      <c r="R104" s="471"/>
      <c r="S104" s="471"/>
      <c r="T104" s="471"/>
      <c r="U104" s="471"/>
      <c r="V104" s="471"/>
      <c r="W104" s="471"/>
      <c r="X104" s="445"/>
      <c r="Y104" s="446"/>
      <c r="Z104" s="446"/>
      <c r="AA104" s="446"/>
      <c r="AB104" s="446"/>
      <c r="AC104" s="446"/>
      <c r="AD104" s="446"/>
      <c r="AE104" s="446"/>
      <c r="AF104" s="446"/>
      <c r="AG104" s="446"/>
      <c r="AH104" s="446"/>
      <c r="AI104" s="481"/>
      <c r="AJ104" s="485"/>
      <c r="AK104" s="486"/>
      <c r="AL104" s="486"/>
      <c r="AM104" s="486"/>
      <c r="AN104" s="486"/>
      <c r="AO104" s="486"/>
      <c r="AP104" s="487"/>
      <c r="AQ104" s="494"/>
      <c r="AR104" s="495"/>
      <c r="AS104" s="495"/>
      <c r="AT104" s="495"/>
      <c r="AU104" s="495"/>
      <c r="AV104" s="495"/>
      <c r="AW104" s="495"/>
      <c r="AX104" s="496"/>
      <c r="AY104" s="32"/>
      <c r="AZ104" s="32"/>
    </row>
    <row r="105" spans="1:52" s="10" customFormat="1" ht="13.9" customHeight="1">
      <c r="A105" s="32"/>
      <c r="B105" s="471"/>
      <c r="C105" s="471"/>
      <c r="D105" s="471"/>
      <c r="E105" s="471"/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P105" s="471"/>
      <c r="Q105" s="471"/>
      <c r="R105" s="471"/>
      <c r="S105" s="471"/>
      <c r="T105" s="471"/>
      <c r="U105" s="471"/>
      <c r="V105" s="471"/>
      <c r="W105" s="471"/>
      <c r="X105" s="445"/>
      <c r="Y105" s="446"/>
      <c r="Z105" s="446"/>
      <c r="AA105" s="446"/>
      <c r="AB105" s="446"/>
      <c r="AC105" s="446"/>
      <c r="AD105" s="446"/>
      <c r="AE105" s="446"/>
      <c r="AF105" s="446"/>
      <c r="AG105" s="446"/>
      <c r="AH105" s="446"/>
      <c r="AI105" s="481"/>
      <c r="AJ105" s="488"/>
      <c r="AK105" s="489"/>
      <c r="AL105" s="489"/>
      <c r="AM105" s="489"/>
      <c r="AN105" s="489"/>
      <c r="AO105" s="489"/>
      <c r="AP105" s="490"/>
      <c r="AQ105" s="497"/>
      <c r="AR105" s="498"/>
      <c r="AS105" s="498"/>
      <c r="AT105" s="498"/>
      <c r="AU105" s="498"/>
      <c r="AV105" s="498"/>
      <c r="AW105" s="498"/>
      <c r="AX105" s="499"/>
      <c r="AY105" s="32"/>
      <c r="AZ105" s="32"/>
    </row>
    <row r="106" spans="1:52" s="10" customFormat="1" ht="13.9" customHeight="1">
      <c r="A106" s="32"/>
      <c r="B106" s="471"/>
      <c r="C106" s="471"/>
      <c r="D106" s="471"/>
      <c r="E106" s="471"/>
      <c r="F106" s="471"/>
      <c r="G106" s="471"/>
      <c r="H106" s="471"/>
      <c r="I106" s="471"/>
      <c r="J106" s="471"/>
      <c r="K106" s="471"/>
      <c r="L106" s="471"/>
      <c r="M106" s="471"/>
      <c r="N106" s="471"/>
      <c r="O106" s="471"/>
      <c r="P106" s="471"/>
      <c r="Q106" s="471"/>
      <c r="R106" s="471"/>
      <c r="S106" s="471"/>
      <c r="T106" s="471"/>
      <c r="U106" s="471"/>
      <c r="V106" s="471"/>
      <c r="W106" s="471"/>
      <c r="X106" s="445"/>
      <c r="Y106" s="446"/>
      <c r="Z106" s="446"/>
      <c r="AA106" s="446"/>
      <c r="AB106" s="446"/>
      <c r="AC106" s="446"/>
      <c r="AD106" s="446"/>
      <c r="AE106" s="446"/>
      <c r="AF106" s="446"/>
      <c r="AG106" s="446"/>
      <c r="AH106" s="446"/>
      <c r="AI106" s="481"/>
      <c r="AJ106" s="488"/>
      <c r="AK106" s="489"/>
      <c r="AL106" s="489"/>
      <c r="AM106" s="489"/>
      <c r="AN106" s="489"/>
      <c r="AO106" s="489"/>
      <c r="AP106" s="490"/>
      <c r="AQ106" s="497"/>
      <c r="AR106" s="498"/>
      <c r="AS106" s="498"/>
      <c r="AT106" s="498"/>
      <c r="AU106" s="498"/>
      <c r="AV106" s="498"/>
      <c r="AW106" s="498"/>
      <c r="AX106" s="499"/>
      <c r="AY106" s="32"/>
      <c r="AZ106" s="32"/>
    </row>
    <row r="107" spans="1:52" s="10" customFormat="1" ht="13.9" customHeight="1">
      <c r="A107" s="32"/>
      <c r="B107" s="471"/>
      <c r="C107" s="471"/>
      <c r="D107" s="471"/>
      <c r="E107" s="471"/>
      <c r="F107" s="471"/>
      <c r="G107" s="471"/>
      <c r="H107" s="471"/>
      <c r="I107" s="471"/>
      <c r="J107" s="471"/>
      <c r="K107" s="471"/>
      <c r="L107" s="471"/>
      <c r="M107" s="471"/>
      <c r="N107" s="471"/>
      <c r="O107" s="471"/>
      <c r="P107" s="471"/>
      <c r="Q107" s="471"/>
      <c r="R107" s="471"/>
      <c r="S107" s="471"/>
      <c r="T107" s="471"/>
      <c r="U107" s="471"/>
      <c r="V107" s="471"/>
      <c r="W107" s="471"/>
      <c r="X107" s="445"/>
      <c r="Y107" s="446"/>
      <c r="Z107" s="446"/>
      <c r="AA107" s="446"/>
      <c r="AB107" s="446"/>
      <c r="AC107" s="446"/>
      <c r="AD107" s="446"/>
      <c r="AE107" s="446"/>
      <c r="AF107" s="446"/>
      <c r="AG107" s="446"/>
      <c r="AH107" s="446"/>
      <c r="AI107" s="481"/>
      <c r="AJ107" s="488"/>
      <c r="AK107" s="489"/>
      <c r="AL107" s="489"/>
      <c r="AM107" s="489"/>
      <c r="AN107" s="489"/>
      <c r="AO107" s="489"/>
      <c r="AP107" s="490"/>
      <c r="AQ107" s="497"/>
      <c r="AR107" s="498"/>
      <c r="AS107" s="498"/>
      <c r="AT107" s="498"/>
      <c r="AU107" s="498"/>
      <c r="AV107" s="498"/>
      <c r="AW107" s="498"/>
      <c r="AX107" s="499"/>
      <c r="AY107" s="32"/>
      <c r="AZ107" s="32"/>
    </row>
    <row r="108" spans="1:52" s="10" customFormat="1" ht="13.9" customHeight="1">
      <c r="A108" s="32"/>
      <c r="B108" s="471"/>
      <c r="C108" s="471"/>
      <c r="D108" s="471"/>
      <c r="E108" s="471"/>
      <c r="F108" s="471"/>
      <c r="G108" s="471"/>
      <c r="H108" s="471"/>
      <c r="I108" s="471"/>
      <c r="J108" s="471"/>
      <c r="K108" s="471"/>
      <c r="L108" s="471"/>
      <c r="M108" s="471"/>
      <c r="N108" s="471"/>
      <c r="O108" s="471"/>
      <c r="P108" s="471"/>
      <c r="Q108" s="471"/>
      <c r="R108" s="471"/>
      <c r="S108" s="471"/>
      <c r="T108" s="471"/>
      <c r="U108" s="471"/>
      <c r="V108" s="471"/>
      <c r="W108" s="471"/>
      <c r="X108" s="445"/>
      <c r="Y108" s="446"/>
      <c r="Z108" s="446"/>
      <c r="AA108" s="446"/>
      <c r="AB108" s="446"/>
      <c r="AC108" s="446"/>
      <c r="AD108" s="446"/>
      <c r="AE108" s="446"/>
      <c r="AF108" s="446"/>
      <c r="AG108" s="446"/>
      <c r="AH108" s="446"/>
      <c r="AI108" s="481"/>
      <c r="AJ108" s="488"/>
      <c r="AK108" s="489"/>
      <c r="AL108" s="489"/>
      <c r="AM108" s="489"/>
      <c r="AN108" s="489"/>
      <c r="AO108" s="489"/>
      <c r="AP108" s="490"/>
      <c r="AQ108" s="497"/>
      <c r="AR108" s="498"/>
      <c r="AS108" s="498"/>
      <c r="AT108" s="498"/>
      <c r="AU108" s="498"/>
      <c r="AV108" s="498"/>
      <c r="AW108" s="498"/>
      <c r="AX108" s="499"/>
      <c r="AY108" s="32"/>
      <c r="AZ108" s="32"/>
    </row>
    <row r="109" spans="1:52" s="10" customFormat="1" ht="13.9" customHeight="1">
      <c r="A109" s="32"/>
      <c r="B109" s="471"/>
      <c r="C109" s="471"/>
      <c r="D109" s="471"/>
      <c r="E109" s="471"/>
      <c r="F109" s="471"/>
      <c r="G109" s="471"/>
      <c r="H109" s="471"/>
      <c r="I109" s="471"/>
      <c r="J109" s="471"/>
      <c r="K109" s="471"/>
      <c r="L109" s="471"/>
      <c r="M109" s="471"/>
      <c r="N109" s="471"/>
      <c r="O109" s="471"/>
      <c r="P109" s="471"/>
      <c r="Q109" s="471"/>
      <c r="R109" s="471"/>
      <c r="S109" s="471"/>
      <c r="T109" s="471"/>
      <c r="U109" s="471"/>
      <c r="V109" s="471"/>
      <c r="W109" s="471"/>
      <c r="X109" s="445"/>
      <c r="Y109" s="446"/>
      <c r="Z109" s="446"/>
      <c r="AA109" s="446"/>
      <c r="AB109" s="446"/>
      <c r="AC109" s="446"/>
      <c r="AD109" s="446"/>
      <c r="AE109" s="446"/>
      <c r="AF109" s="446"/>
      <c r="AG109" s="446"/>
      <c r="AH109" s="446"/>
      <c r="AI109" s="481"/>
      <c r="AJ109" s="488"/>
      <c r="AK109" s="489"/>
      <c r="AL109" s="489"/>
      <c r="AM109" s="489"/>
      <c r="AN109" s="489"/>
      <c r="AO109" s="489"/>
      <c r="AP109" s="490"/>
      <c r="AQ109" s="497"/>
      <c r="AR109" s="498"/>
      <c r="AS109" s="498"/>
      <c r="AT109" s="498"/>
      <c r="AU109" s="498"/>
      <c r="AV109" s="498"/>
      <c r="AW109" s="498"/>
      <c r="AX109" s="499"/>
      <c r="AY109" s="32"/>
      <c r="AZ109" s="32"/>
    </row>
    <row r="110" spans="1:52" s="10" customFormat="1" ht="13.9" customHeight="1">
      <c r="A110" s="32"/>
      <c r="B110" s="471"/>
      <c r="C110" s="471"/>
      <c r="D110" s="471"/>
      <c r="E110" s="471"/>
      <c r="F110" s="471"/>
      <c r="G110" s="471"/>
      <c r="H110" s="471"/>
      <c r="I110" s="471"/>
      <c r="J110" s="471"/>
      <c r="K110" s="471"/>
      <c r="L110" s="471"/>
      <c r="M110" s="471"/>
      <c r="N110" s="471"/>
      <c r="O110" s="471"/>
      <c r="P110" s="471"/>
      <c r="Q110" s="471"/>
      <c r="R110" s="471"/>
      <c r="S110" s="471"/>
      <c r="T110" s="471"/>
      <c r="U110" s="471"/>
      <c r="V110" s="471"/>
      <c r="W110" s="471"/>
      <c r="X110" s="445"/>
      <c r="Y110" s="446"/>
      <c r="Z110" s="446"/>
      <c r="AA110" s="446"/>
      <c r="AB110" s="446"/>
      <c r="AC110" s="446"/>
      <c r="AD110" s="446"/>
      <c r="AE110" s="446"/>
      <c r="AF110" s="446"/>
      <c r="AG110" s="446"/>
      <c r="AH110" s="446"/>
      <c r="AI110" s="481"/>
      <c r="AJ110" s="491"/>
      <c r="AK110" s="492"/>
      <c r="AL110" s="492"/>
      <c r="AM110" s="492"/>
      <c r="AN110" s="492"/>
      <c r="AO110" s="492"/>
      <c r="AP110" s="493"/>
      <c r="AQ110" s="500"/>
      <c r="AR110" s="501"/>
      <c r="AS110" s="501"/>
      <c r="AT110" s="501"/>
      <c r="AU110" s="501"/>
      <c r="AV110" s="501"/>
      <c r="AW110" s="501"/>
      <c r="AX110" s="502"/>
      <c r="AY110" s="32"/>
      <c r="AZ110" s="32"/>
    </row>
    <row r="111" spans="1:52" s="10" customFormat="1" ht="13.9" customHeight="1">
      <c r="A111" s="32"/>
      <c r="B111" s="471"/>
      <c r="C111" s="471"/>
      <c r="D111" s="471"/>
      <c r="E111" s="471"/>
      <c r="F111" s="471"/>
      <c r="G111" s="471"/>
      <c r="H111" s="471"/>
      <c r="I111" s="471"/>
      <c r="J111" s="471"/>
      <c r="K111" s="471"/>
      <c r="L111" s="471"/>
      <c r="M111" s="471" t="s">
        <v>668</v>
      </c>
      <c r="N111" s="471"/>
      <c r="O111" s="471"/>
      <c r="P111" s="471"/>
      <c r="Q111" s="471"/>
      <c r="R111" s="471"/>
      <c r="S111" s="471"/>
      <c r="T111" s="471"/>
      <c r="U111" s="471"/>
      <c r="V111" s="471"/>
      <c r="W111" s="471"/>
      <c r="X111" s="445"/>
      <c r="Y111" s="446"/>
      <c r="Z111" s="446"/>
      <c r="AA111" s="446"/>
      <c r="AB111" s="446"/>
      <c r="AC111" s="446"/>
      <c r="AD111" s="446"/>
      <c r="AE111" s="446"/>
      <c r="AF111" s="446"/>
      <c r="AG111" s="446"/>
      <c r="AH111" s="446"/>
      <c r="AI111" s="481"/>
      <c r="AJ111" s="485"/>
      <c r="AK111" s="486"/>
      <c r="AL111" s="486"/>
      <c r="AM111" s="486"/>
      <c r="AN111" s="486"/>
      <c r="AO111" s="486"/>
      <c r="AP111" s="487"/>
      <c r="AQ111" s="494"/>
      <c r="AR111" s="495"/>
      <c r="AS111" s="495"/>
      <c r="AT111" s="495"/>
      <c r="AU111" s="495"/>
      <c r="AV111" s="495"/>
      <c r="AW111" s="495"/>
      <c r="AX111" s="496"/>
      <c r="AY111" s="32"/>
      <c r="AZ111" s="32"/>
    </row>
    <row r="112" spans="1:52" s="10" customFormat="1" ht="13.9" customHeight="1">
      <c r="A112" s="32"/>
      <c r="B112" s="471"/>
      <c r="C112" s="471"/>
      <c r="D112" s="471"/>
      <c r="E112" s="471"/>
      <c r="F112" s="471"/>
      <c r="G112" s="471"/>
      <c r="H112" s="471"/>
      <c r="I112" s="471"/>
      <c r="J112" s="471"/>
      <c r="K112" s="471"/>
      <c r="L112" s="471"/>
      <c r="M112" s="471"/>
      <c r="N112" s="471"/>
      <c r="O112" s="471"/>
      <c r="P112" s="471"/>
      <c r="Q112" s="471"/>
      <c r="R112" s="471"/>
      <c r="S112" s="471"/>
      <c r="T112" s="471"/>
      <c r="U112" s="471"/>
      <c r="V112" s="471"/>
      <c r="W112" s="471"/>
      <c r="X112" s="445"/>
      <c r="Y112" s="446"/>
      <c r="Z112" s="446"/>
      <c r="AA112" s="446"/>
      <c r="AB112" s="446"/>
      <c r="AC112" s="446"/>
      <c r="AD112" s="446"/>
      <c r="AE112" s="446"/>
      <c r="AF112" s="446"/>
      <c r="AG112" s="446"/>
      <c r="AH112" s="446"/>
      <c r="AI112" s="481"/>
      <c r="AJ112" s="488"/>
      <c r="AK112" s="489"/>
      <c r="AL112" s="489"/>
      <c r="AM112" s="489"/>
      <c r="AN112" s="489"/>
      <c r="AO112" s="489"/>
      <c r="AP112" s="490"/>
      <c r="AQ112" s="497"/>
      <c r="AR112" s="498"/>
      <c r="AS112" s="498"/>
      <c r="AT112" s="498"/>
      <c r="AU112" s="498"/>
      <c r="AV112" s="498"/>
      <c r="AW112" s="498"/>
      <c r="AX112" s="499"/>
      <c r="AY112" s="32"/>
      <c r="AZ112" s="32"/>
    </row>
    <row r="113" spans="1:52" s="10" customFormat="1" ht="13.9" customHeight="1">
      <c r="A113" s="32"/>
      <c r="B113" s="471"/>
      <c r="C113" s="471"/>
      <c r="D113" s="471"/>
      <c r="E113" s="471"/>
      <c r="F113" s="471"/>
      <c r="G113" s="471"/>
      <c r="H113" s="471"/>
      <c r="I113" s="471"/>
      <c r="J113" s="471"/>
      <c r="K113" s="471"/>
      <c r="L113" s="471"/>
      <c r="M113" s="471"/>
      <c r="N113" s="471"/>
      <c r="O113" s="471"/>
      <c r="P113" s="471"/>
      <c r="Q113" s="471"/>
      <c r="R113" s="471"/>
      <c r="S113" s="471"/>
      <c r="T113" s="471"/>
      <c r="U113" s="471"/>
      <c r="V113" s="471"/>
      <c r="W113" s="471"/>
      <c r="X113" s="447"/>
      <c r="Y113" s="448"/>
      <c r="Z113" s="448"/>
      <c r="AA113" s="448"/>
      <c r="AB113" s="448"/>
      <c r="AC113" s="448"/>
      <c r="AD113" s="448"/>
      <c r="AE113" s="448"/>
      <c r="AF113" s="448"/>
      <c r="AG113" s="448"/>
      <c r="AH113" s="448"/>
      <c r="AI113" s="482"/>
      <c r="AJ113" s="491"/>
      <c r="AK113" s="492"/>
      <c r="AL113" s="492"/>
      <c r="AM113" s="492"/>
      <c r="AN113" s="492"/>
      <c r="AO113" s="492"/>
      <c r="AP113" s="493"/>
      <c r="AQ113" s="500"/>
      <c r="AR113" s="501"/>
      <c r="AS113" s="501"/>
      <c r="AT113" s="501"/>
      <c r="AU113" s="501"/>
      <c r="AV113" s="501"/>
      <c r="AW113" s="501"/>
      <c r="AX113" s="502"/>
      <c r="AY113" s="32"/>
      <c r="AZ113" s="32"/>
    </row>
    <row r="114" spans="1:52" s="10" customFormat="1" ht="13.9" customHeight="1">
      <c r="A114" s="32"/>
      <c r="B114" s="471"/>
      <c r="C114" s="471"/>
      <c r="D114" s="471"/>
      <c r="E114" s="471"/>
      <c r="F114" s="471"/>
      <c r="G114" s="471"/>
      <c r="H114" s="471"/>
      <c r="I114" s="471"/>
      <c r="J114" s="471"/>
      <c r="K114" s="471"/>
      <c r="L114" s="471"/>
      <c r="M114" s="471" t="s">
        <v>667</v>
      </c>
      <c r="N114" s="471"/>
      <c r="O114" s="471"/>
      <c r="P114" s="471"/>
      <c r="Q114" s="471"/>
      <c r="R114" s="471"/>
      <c r="S114" s="471"/>
      <c r="T114" s="471"/>
      <c r="U114" s="471"/>
      <c r="V114" s="471"/>
      <c r="W114" s="471"/>
      <c r="X114" s="443" t="s">
        <v>665</v>
      </c>
      <c r="Y114" s="444"/>
      <c r="Z114" s="444"/>
      <c r="AA114" s="444"/>
      <c r="AB114" s="444"/>
      <c r="AC114" s="444"/>
      <c r="AD114" s="444"/>
      <c r="AE114" s="444"/>
      <c r="AF114" s="444"/>
      <c r="AG114" s="444"/>
      <c r="AH114" s="444"/>
      <c r="AI114" s="480"/>
      <c r="AJ114" s="485"/>
      <c r="AK114" s="486"/>
      <c r="AL114" s="486"/>
      <c r="AM114" s="486"/>
      <c r="AN114" s="486"/>
      <c r="AO114" s="486"/>
      <c r="AP114" s="487"/>
      <c r="AQ114" s="494"/>
      <c r="AR114" s="495"/>
      <c r="AS114" s="495"/>
      <c r="AT114" s="495"/>
      <c r="AU114" s="495"/>
      <c r="AV114" s="495"/>
      <c r="AW114" s="495"/>
      <c r="AX114" s="496"/>
      <c r="AY114" s="32"/>
      <c r="AZ114" s="32"/>
    </row>
    <row r="115" spans="1:52" s="10" customFormat="1" ht="13.9" customHeight="1">
      <c r="A115" s="32"/>
      <c r="B115" s="471"/>
      <c r="C115" s="471"/>
      <c r="D115" s="471"/>
      <c r="E115" s="471"/>
      <c r="F115" s="471"/>
      <c r="G115" s="471"/>
      <c r="H115" s="471"/>
      <c r="I115" s="471"/>
      <c r="J115" s="471"/>
      <c r="K115" s="471"/>
      <c r="L115" s="471"/>
      <c r="M115" s="471"/>
      <c r="N115" s="471"/>
      <c r="O115" s="471"/>
      <c r="P115" s="471"/>
      <c r="Q115" s="471"/>
      <c r="R115" s="471"/>
      <c r="S115" s="471"/>
      <c r="T115" s="471"/>
      <c r="U115" s="471"/>
      <c r="V115" s="471"/>
      <c r="W115" s="471"/>
      <c r="X115" s="445"/>
      <c r="Y115" s="446"/>
      <c r="Z115" s="446"/>
      <c r="AA115" s="446"/>
      <c r="AB115" s="446"/>
      <c r="AC115" s="446"/>
      <c r="AD115" s="446"/>
      <c r="AE115" s="446"/>
      <c r="AF115" s="446"/>
      <c r="AG115" s="446"/>
      <c r="AH115" s="446"/>
      <c r="AI115" s="481"/>
      <c r="AJ115" s="488"/>
      <c r="AK115" s="489"/>
      <c r="AL115" s="489"/>
      <c r="AM115" s="489"/>
      <c r="AN115" s="489"/>
      <c r="AO115" s="489"/>
      <c r="AP115" s="490"/>
      <c r="AQ115" s="497"/>
      <c r="AR115" s="498"/>
      <c r="AS115" s="498"/>
      <c r="AT115" s="498"/>
      <c r="AU115" s="498"/>
      <c r="AV115" s="498"/>
      <c r="AW115" s="498"/>
      <c r="AX115" s="499"/>
      <c r="AY115" s="32"/>
      <c r="AZ115" s="32"/>
    </row>
    <row r="116" spans="1:52" s="10" customFormat="1" ht="13.9" customHeight="1">
      <c r="A116" s="32"/>
      <c r="B116" s="471"/>
      <c r="C116" s="471"/>
      <c r="D116" s="471"/>
      <c r="E116" s="471"/>
      <c r="F116" s="471"/>
      <c r="G116" s="471"/>
      <c r="H116" s="471"/>
      <c r="I116" s="471"/>
      <c r="J116" s="471"/>
      <c r="K116" s="471"/>
      <c r="L116" s="471"/>
      <c r="M116" s="471"/>
      <c r="N116" s="471"/>
      <c r="O116" s="471"/>
      <c r="P116" s="471"/>
      <c r="Q116" s="471"/>
      <c r="R116" s="471"/>
      <c r="S116" s="471"/>
      <c r="T116" s="471"/>
      <c r="U116" s="471"/>
      <c r="V116" s="471"/>
      <c r="W116" s="471"/>
      <c r="X116" s="445"/>
      <c r="Y116" s="446"/>
      <c r="Z116" s="446"/>
      <c r="AA116" s="446"/>
      <c r="AB116" s="446"/>
      <c r="AC116" s="446"/>
      <c r="AD116" s="446"/>
      <c r="AE116" s="446"/>
      <c r="AF116" s="446"/>
      <c r="AG116" s="446"/>
      <c r="AH116" s="446"/>
      <c r="AI116" s="481"/>
      <c r="AJ116" s="488"/>
      <c r="AK116" s="489"/>
      <c r="AL116" s="489"/>
      <c r="AM116" s="489"/>
      <c r="AN116" s="489"/>
      <c r="AO116" s="489"/>
      <c r="AP116" s="490"/>
      <c r="AQ116" s="497"/>
      <c r="AR116" s="498"/>
      <c r="AS116" s="498"/>
      <c r="AT116" s="498"/>
      <c r="AU116" s="498"/>
      <c r="AV116" s="498"/>
      <c r="AW116" s="498"/>
      <c r="AX116" s="499"/>
      <c r="AY116" s="32"/>
      <c r="AZ116" s="32"/>
    </row>
    <row r="117" spans="1:52" s="10" customFormat="1" ht="13.9" customHeight="1">
      <c r="A117" s="32"/>
      <c r="B117" s="471"/>
      <c r="C117" s="471"/>
      <c r="D117" s="471"/>
      <c r="E117" s="471"/>
      <c r="F117" s="471"/>
      <c r="G117" s="471"/>
      <c r="H117" s="471"/>
      <c r="I117" s="471"/>
      <c r="J117" s="471"/>
      <c r="K117" s="471"/>
      <c r="L117" s="471"/>
      <c r="M117" s="471"/>
      <c r="N117" s="471"/>
      <c r="O117" s="471"/>
      <c r="P117" s="471"/>
      <c r="Q117" s="471"/>
      <c r="R117" s="471"/>
      <c r="S117" s="471"/>
      <c r="T117" s="471"/>
      <c r="U117" s="471"/>
      <c r="V117" s="471"/>
      <c r="W117" s="471"/>
      <c r="X117" s="445"/>
      <c r="Y117" s="446"/>
      <c r="Z117" s="446"/>
      <c r="AA117" s="446"/>
      <c r="AB117" s="446"/>
      <c r="AC117" s="446"/>
      <c r="AD117" s="446"/>
      <c r="AE117" s="446"/>
      <c r="AF117" s="446"/>
      <c r="AG117" s="446"/>
      <c r="AH117" s="446"/>
      <c r="AI117" s="481"/>
      <c r="AJ117" s="488"/>
      <c r="AK117" s="489"/>
      <c r="AL117" s="489"/>
      <c r="AM117" s="489"/>
      <c r="AN117" s="489"/>
      <c r="AO117" s="489"/>
      <c r="AP117" s="490"/>
      <c r="AQ117" s="497"/>
      <c r="AR117" s="498"/>
      <c r="AS117" s="498"/>
      <c r="AT117" s="498"/>
      <c r="AU117" s="498"/>
      <c r="AV117" s="498"/>
      <c r="AW117" s="498"/>
      <c r="AX117" s="499"/>
      <c r="AY117" s="32"/>
      <c r="AZ117" s="32"/>
    </row>
    <row r="118" spans="1:52" s="10" customFormat="1" ht="13.9" customHeight="1">
      <c r="A118" s="32"/>
      <c r="B118" s="471"/>
      <c r="C118" s="471"/>
      <c r="D118" s="471"/>
      <c r="E118" s="471"/>
      <c r="F118" s="471"/>
      <c r="G118" s="471"/>
      <c r="H118" s="471"/>
      <c r="I118" s="471"/>
      <c r="J118" s="471"/>
      <c r="K118" s="471"/>
      <c r="L118" s="471"/>
      <c r="M118" s="471"/>
      <c r="N118" s="471"/>
      <c r="O118" s="471"/>
      <c r="P118" s="471"/>
      <c r="Q118" s="471"/>
      <c r="R118" s="471"/>
      <c r="S118" s="471"/>
      <c r="T118" s="471"/>
      <c r="U118" s="471"/>
      <c r="V118" s="471"/>
      <c r="W118" s="471"/>
      <c r="X118" s="445"/>
      <c r="Y118" s="446"/>
      <c r="Z118" s="446"/>
      <c r="AA118" s="446"/>
      <c r="AB118" s="446"/>
      <c r="AC118" s="446"/>
      <c r="AD118" s="446"/>
      <c r="AE118" s="446"/>
      <c r="AF118" s="446"/>
      <c r="AG118" s="446"/>
      <c r="AH118" s="446"/>
      <c r="AI118" s="481"/>
      <c r="AJ118" s="488"/>
      <c r="AK118" s="489"/>
      <c r="AL118" s="489"/>
      <c r="AM118" s="489"/>
      <c r="AN118" s="489"/>
      <c r="AO118" s="489"/>
      <c r="AP118" s="490"/>
      <c r="AQ118" s="497"/>
      <c r="AR118" s="498"/>
      <c r="AS118" s="498"/>
      <c r="AT118" s="498"/>
      <c r="AU118" s="498"/>
      <c r="AV118" s="498"/>
      <c r="AW118" s="498"/>
      <c r="AX118" s="499"/>
      <c r="AY118" s="32"/>
      <c r="AZ118" s="32"/>
    </row>
    <row r="119" spans="1:52" s="10" customFormat="1" ht="13.9" customHeight="1">
      <c r="A119" s="32"/>
      <c r="B119" s="471"/>
      <c r="C119" s="471"/>
      <c r="D119" s="471"/>
      <c r="E119" s="471"/>
      <c r="F119" s="471"/>
      <c r="G119" s="471"/>
      <c r="H119" s="471"/>
      <c r="I119" s="471"/>
      <c r="J119" s="471"/>
      <c r="K119" s="471"/>
      <c r="L119" s="471"/>
      <c r="M119" s="471"/>
      <c r="N119" s="471"/>
      <c r="O119" s="471"/>
      <c r="P119" s="471"/>
      <c r="Q119" s="471"/>
      <c r="R119" s="471"/>
      <c r="S119" s="471"/>
      <c r="T119" s="471"/>
      <c r="U119" s="471"/>
      <c r="V119" s="471"/>
      <c r="W119" s="471"/>
      <c r="X119" s="445"/>
      <c r="Y119" s="446"/>
      <c r="Z119" s="446"/>
      <c r="AA119" s="446"/>
      <c r="AB119" s="446"/>
      <c r="AC119" s="446"/>
      <c r="AD119" s="446"/>
      <c r="AE119" s="446"/>
      <c r="AF119" s="446"/>
      <c r="AG119" s="446"/>
      <c r="AH119" s="446"/>
      <c r="AI119" s="481"/>
      <c r="AJ119" s="488"/>
      <c r="AK119" s="489"/>
      <c r="AL119" s="489"/>
      <c r="AM119" s="489"/>
      <c r="AN119" s="489"/>
      <c r="AO119" s="489"/>
      <c r="AP119" s="490"/>
      <c r="AQ119" s="497"/>
      <c r="AR119" s="498"/>
      <c r="AS119" s="498"/>
      <c r="AT119" s="498"/>
      <c r="AU119" s="498"/>
      <c r="AV119" s="498"/>
      <c r="AW119" s="498"/>
      <c r="AX119" s="499"/>
      <c r="AY119" s="32"/>
      <c r="AZ119" s="32"/>
    </row>
    <row r="120" spans="1:52" s="10" customFormat="1" ht="13.9" customHeight="1">
      <c r="A120" s="32"/>
      <c r="B120" s="471"/>
      <c r="C120" s="471"/>
      <c r="D120" s="471"/>
      <c r="E120" s="471"/>
      <c r="F120" s="471"/>
      <c r="G120" s="471"/>
      <c r="H120" s="471"/>
      <c r="I120" s="471"/>
      <c r="J120" s="471"/>
      <c r="K120" s="471"/>
      <c r="L120" s="471"/>
      <c r="M120" s="471"/>
      <c r="N120" s="471"/>
      <c r="O120" s="471"/>
      <c r="P120" s="471"/>
      <c r="Q120" s="471"/>
      <c r="R120" s="471"/>
      <c r="S120" s="471"/>
      <c r="T120" s="471"/>
      <c r="U120" s="471"/>
      <c r="V120" s="471"/>
      <c r="W120" s="471"/>
      <c r="X120" s="447"/>
      <c r="Y120" s="448"/>
      <c r="Z120" s="448"/>
      <c r="AA120" s="448"/>
      <c r="AB120" s="448"/>
      <c r="AC120" s="448"/>
      <c r="AD120" s="448"/>
      <c r="AE120" s="448"/>
      <c r="AF120" s="448"/>
      <c r="AG120" s="448"/>
      <c r="AH120" s="448"/>
      <c r="AI120" s="482"/>
      <c r="AJ120" s="491"/>
      <c r="AK120" s="492"/>
      <c r="AL120" s="492"/>
      <c r="AM120" s="492"/>
      <c r="AN120" s="492"/>
      <c r="AO120" s="492"/>
      <c r="AP120" s="493"/>
      <c r="AQ120" s="500"/>
      <c r="AR120" s="501"/>
      <c r="AS120" s="501"/>
      <c r="AT120" s="501"/>
      <c r="AU120" s="501"/>
      <c r="AV120" s="501"/>
      <c r="AW120" s="501"/>
      <c r="AX120" s="502"/>
      <c r="AY120" s="32"/>
      <c r="AZ120" s="32"/>
    </row>
    <row r="121" spans="1:52" s="10" customFormat="1" ht="13.9" customHeight="1">
      <c r="A121" s="32"/>
      <c r="B121" s="471"/>
      <c r="C121" s="471"/>
      <c r="D121" s="471"/>
      <c r="E121" s="471"/>
      <c r="F121" s="471"/>
      <c r="G121" s="471"/>
      <c r="H121" s="471"/>
      <c r="I121" s="471"/>
      <c r="J121" s="471"/>
      <c r="K121" s="471"/>
      <c r="L121" s="471"/>
      <c r="M121" s="471" t="s">
        <v>666</v>
      </c>
      <c r="N121" s="471"/>
      <c r="O121" s="471"/>
      <c r="P121" s="471"/>
      <c r="Q121" s="471"/>
      <c r="R121" s="471"/>
      <c r="S121" s="471"/>
      <c r="T121" s="471"/>
      <c r="U121" s="471"/>
      <c r="V121" s="471"/>
      <c r="W121" s="471"/>
      <c r="X121" s="443" t="s">
        <v>669</v>
      </c>
      <c r="Y121" s="444"/>
      <c r="Z121" s="444"/>
      <c r="AA121" s="444"/>
      <c r="AB121" s="444"/>
      <c r="AC121" s="444"/>
      <c r="AD121" s="444"/>
      <c r="AE121" s="444"/>
      <c r="AF121" s="444"/>
      <c r="AG121" s="444"/>
      <c r="AH121" s="444"/>
      <c r="AI121" s="480"/>
      <c r="AJ121" s="485"/>
      <c r="AK121" s="486"/>
      <c r="AL121" s="486"/>
      <c r="AM121" s="486"/>
      <c r="AN121" s="486"/>
      <c r="AO121" s="486"/>
      <c r="AP121" s="487"/>
      <c r="AQ121" s="494"/>
      <c r="AR121" s="495"/>
      <c r="AS121" s="495"/>
      <c r="AT121" s="495"/>
      <c r="AU121" s="495"/>
      <c r="AV121" s="495"/>
      <c r="AW121" s="495"/>
      <c r="AX121" s="496"/>
      <c r="AY121" s="32"/>
      <c r="AZ121" s="32"/>
    </row>
    <row r="122" spans="1:52" s="10" customFormat="1" ht="13.9" customHeight="1">
      <c r="A122" s="32"/>
      <c r="B122" s="471"/>
      <c r="C122" s="471"/>
      <c r="D122" s="471"/>
      <c r="E122" s="471"/>
      <c r="F122" s="471"/>
      <c r="G122" s="471"/>
      <c r="H122" s="471"/>
      <c r="I122" s="471"/>
      <c r="J122" s="471"/>
      <c r="K122" s="471"/>
      <c r="L122" s="471"/>
      <c r="M122" s="471"/>
      <c r="N122" s="471"/>
      <c r="O122" s="471"/>
      <c r="P122" s="471"/>
      <c r="Q122" s="471"/>
      <c r="R122" s="471"/>
      <c r="S122" s="471"/>
      <c r="T122" s="471"/>
      <c r="U122" s="471"/>
      <c r="V122" s="471"/>
      <c r="W122" s="471"/>
      <c r="X122" s="445"/>
      <c r="Y122" s="446"/>
      <c r="Z122" s="446"/>
      <c r="AA122" s="446"/>
      <c r="AB122" s="446"/>
      <c r="AC122" s="446"/>
      <c r="AD122" s="446"/>
      <c r="AE122" s="446"/>
      <c r="AF122" s="446"/>
      <c r="AG122" s="446"/>
      <c r="AH122" s="446"/>
      <c r="AI122" s="481"/>
      <c r="AJ122" s="488"/>
      <c r="AK122" s="489"/>
      <c r="AL122" s="489"/>
      <c r="AM122" s="489"/>
      <c r="AN122" s="489"/>
      <c r="AO122" s="489"/>
      <c r="AP122" s="490"/>
      <c r="AQ122" s="497"/>
      <c r="AR122" s="498"/>
      <c r="AS122" s="498"/>
      <c r="AT122" s="498"/>
      <c r="AU122" s="498"/>
      <c r="AV122" s="498"/>
      <c r="AW122" s="498"/>
      <c r="AX122" s="499"/>
      <c r="AY122" s="32"/>
      <c r="AZ122" s="32"/>
    </row>
    <row r="123" spans="1:52" s="10" customFormat="1" ht="13.9" customHeight="1">
      <c r="A123" s="32"/>
      <c r="B123" s="471"/>
      <c r="C123" s="471"/>
      <c r="D123" s="471"/>
      <c r="E123" s="471"/>
      <c r="F123" s="471"/>
      <c r="G123" s="471"/>
      <c r="H123" s="471"/>
      <c r="I123" s="471"/>
      <c r="J123" s="471"/>
      <c r="K123" s="471"/>
      <c r="L123" s="471"/>
      <c r="M123" s="471"/>
      <c r="N123" s="471"/>
      <c r="O123" s="471"/>
      <c r="P123" s="471"/>
      <c r="Q123" s="471"/>
      <c r="R123" s="471"/>
      <c r="S123" s="471"/>
      <c r="T123" s="471"/>
      <c r="U123" s="471"/>
      <c r="V123" s="471"/>
      <c r="W123" s="471"/>
      <c r="X123" s="445"/>
      <c r="Y123" s="446"/>
      <c r="Z123" s="446"/>
      <c r="AA123" s="446"/>
      <c r="AB123" s="446"/>
      <c r="AC123" s="446"/>
      <c r="AD123" s="446"/>
      <c r="AE123" s="446"/>
      <c r="AF123" s="446"/>
      <c r="AG123" s="446"/>
      <c r="AH123" s="446"/>
      <c r="AI123" s="481"/>
      <c r="AJ123" s="488"/>
      <c r="AK123" s="489"/>
      <c r="AL123" s="489"/>
      <c r="AM123" s="489"/>
      <c r="AN123" s="489"/>
      <c r="AO123" s="489"/>
      <c r="AP123" s="490"/>
      <c r="AQ123" s="497"/>
      <c r="AR123" s="498"/>
      <c r="AS123" s="498"/>
      <c r="AT123" s="498"/>
      <c r="AU123" s="498"/>
      <c r="AV123" s="498"/>
      <c r="AW123" s="498"/>
      <c r="AX123" s="499"/>
      <c r="AY123" s="32"/>
      <c r="AZ123" s="32"/>
    </row>
    <row r="124" spans="1:52" s="10" customFormat="1" ht="13.9" customHeight="1">
      <c r="A124" s="32"/>
      <c r="B124" s="471"/>
      <c r="C124" s="471"/>
      <c r="D124" s="471"/>
      <c r="E124" s="471"/>
      <c r="F124" s="471"/>
      <c r="G124" s="471"/>
      <c r="H124" s="471"/>
      <c r="I124" s="471"/>
      <c r="J124" s="471"/>
      <c r="K124" s="471"/>
      <c r="L124" s="471"/>
      <c r="M124" s="471"/>
      <c r="N124" s="471"/>
      <c r="O124" s="471"/>
      <c r="P124" s="471"/>
      <c r="Q124" s="471"/>
      <c r="R124" s="471"/>
      <c r="S124" s="471"/>
      <c r="T124" s="471"/>
      <c r="U124" s="471"/>
      <c r="V124" s="471"/>
      <c r="W124" s="471"/>
      <c r="X124" s="447"/>
      <c r="Y124" s="448"/>
      <c r="Z124" s="448"/>
      <c r="AA124" s="448"/>
      <c r="AB124" s="448"/>
      <c r="AC124" s="448"/>
      <c r="AD124" s="448"/>
      <c r="AE124" s="448"/>
      <c r="AF124" s="448"/>
      <c r="AG124" s="448"/>
      <c r="AH124" s="448"/>
      <c r="AI124" s="482"/>
      <c r="AJ124" s="491"/>
      <c r="AK124" s="492"/>
      <c r="AL124" s="492"/>
      <c r="AM124" s="492"/>
      <c r="AN124" s="492"/>
      <c r="AO124" s="492"/>
      <c r="AP124" s="493"/>
      <c r="AQ124" s="500"/>
      <c r="AR124" s="501"/>
      <c r="AS124" s="501"/>
      <c r="AT124" s="501"/>
      <c r="AU124" s="501"/>
      <c r="AV124" s="501"/>
      <c r="AW124" s="501"/>
      <c r="AX124" s="502"/>
      <c r="AY124" s="32"/>
      <c r="AZ124" s="32"/>
    </row>
    <row r="125" spans="1:52" s="10" customFormat="1" ht="13.9" customHeight="1">
      <c r="A125" s="32"/>
      <c r="B125" s="471" t="s">
        <v>775</v>
      </c>
      <c r="C125" s="471"/>
      <c r="D125" s="471"/>
      <c r="E125" s="471"/>
      <c r="F125" s="471"/>
      <c r="G125" s="471"/>
      <c r="H125" s="471"/>
      <c r="I125" s="471"/>
      <c r="J125" s="471"/>
      <c r="K125" s="471"/>
      <c r="L125" s="471"/>
      <c r="M125" s="471" t="s">
        <v>670</v>
      </c>
      <c r="N125" s="471"/>
      <c r="O125" s="471"/>
      <c r="P125" s="471"/>
      <c r="Q125" s="471"/>
      <c r="R125" s="471"/>
      <c r="S125" s="471"/>
      <c r="T125" s="471"/>
      <c r="U125" s="471"/>
      <c r="V125" s="471"/>
      <c r="W125" s="471"/>
      <c r="X125" s="443" t="s">
        <v>671</v>
      </c>
      <c r="Y125" s="444"/>
      <c r="Z125" s="444"/>
      <c r="AA125" s="444"/>
      <c r="AB125" s="444"/>
      <c r="AC125" s="444"/>
      <c r="AD125" s="444"/>
      <c r="AE125" s="444"/>
      <c r="AF125" s="444"/>
      <c r="AG125" s="444"/>
      <c r="AH125" s="444"/>
      <c r="AI125" s="480"/>
      <c r="AJ125" s="485"/>
      <c r="AK125" s="486"/>
      <c r="AL125" s="486"/>
      <c r="AM125" s="486"/>
      <c r="AN125" s="486"/>
      <c r="AO125" s="486"/>
      <c r="AP125" s="487"/>
      <c r="AQ125" s="494"/>
      <c r="AR125" s="495"/>
      <c r="AS125" s="495"/>
      <c r="AT125" s="495"/>
      <c r="AU125" s="495"/>
      <c r="AV125" s="495"/>
      <c r="AW125" s="495"/>
      <c r="AX125" s="496"/>
      <c r="AY125" s="32"/>
      <c r="AZ125" s="32"/>
    </row>
    <row r="126" spans="1:52" s="10" customFormat="1" ht="13.9" customHeight="1">
      <c r="A126" s="32"/>
      <c r="B126" s="471"/>
      <c r="C126" s="471"/>
      <c r="D126" s="471"/>
      <c r="E126" s="471"/>
      <c r="F126" s="471"/>
      <c r="G126" s="471"/>
      <c r="H126" s="471"/>
      <c r="I126" s="471"/>
      <c r="J126" s="471"/>
      <c r="K126" s="471"/>
      <c r="L126" s="471"/>
      <c r="M126" s="471"/>
      <c r="N126" s="471"/>
      <c r="O126" s="471"/>
      <c r="P126" s="471"/>
      <c r="Q126" s="471"/>
      <c r="R126" s="471"/>
      <c r="S126" s="471"/>
      <c r="T126" s="471"/>
      <c r="U126" s="471"/>
      <c r="V126" s="471"/>
      <c r="W126" s="471"/>
      <c r="X126" s="445"/>
      <c r="Y126" s="446"/>
      <c r="Z126" s="446"/>
      <c r="AA126" s="446"/>
      <c r="AB126" s="446"/>
      <c r="AC126" s="446"/>
      <c r="AD126" s="446"/>
      <c r="AE126" s="446"/>
      <c r="AF126" s="446"/>
      <c r="AG126" s="446"/>
      <c r="AH126" s="446"/>
      <c r="AI126" s="481"/>
      <c r="AJ126" s="488"/>
      <c r="AK126" s="489"/>
      <c r="AL126" s="489"/>
      <c r="AM126" s="489"/>
      <c r="AN126" s="489"/>
      <c r="AO126" s="489"/>
      <c r="AP126" s="490"/>
      <c r="AQ126" s="497"/>
      <c r="AR126" s="498"/>
      <c r="AS126" s="498"/>
      <c r="AT126" s="498"/>
      <c r="AU126" s="498"/>
      <c r="AV126" s="498"/>
      <c r="AW126" s="498"/>
      <c r="AX126" s="499"/>
      <c r="AY126" s="32"/>
      <c r="AZ126" s="32"/>
    </row>
    <row r="127" spans="1:52" s="10" customFormat="1" ht="13.9" customHeight="1">
      <c r="A127" s="32"/>
      <c r="B127" s="471"/>
      <c r="C127" s="471"/>
      <c r="D127" s="471"/>
      <c r="E127" s="471"/>
      <c r="F127" s="471"/>
      <c r="G127" s="471"/>
      <c r="H127" s="471"/>
      <c r="I127" s="471"/>
      <c r="J127" s="471"/>
      <c r="K127" s="471"/>
      <c r="L127" s="471"/>
      <c r="M127" s="471"/>
      <c r="N127" s="471"/>
      <c r="O127" s="471"/>
      <c r="P127" s="471"/>
      <c r="Q127" s="471"/>
      <c r="R127" s="471"/>
      <c r="S127" s="471"/>
      <c r="T127" s="471"/>
      <c r="U127" s="471"/>
      <c r="V127" s="471"/>
      <c r="W127" s="471"/>
      <c r="X127" s="445"/>
      <c r="Y127" s="446"/>
      <c r="Z127" s="446"/>
      <c r="AA127" s="446"/>
      <c r="AB127" s="446"/>
      <c r="AC127" s="446"/>
      <c r="AD127" s="446"/>
      <c r="AE127" s="446"/>
      <c r="AF127" s="446"/>
      <c r="AG127" s="446"/>
      <c r="AH127" s="446"/>
      <c r="AI127" s="481"/>
      <c r="AJ127" s="488"/>
      <c r="AK127" s="489"/>
      <c r="AL127" s="489"/>
      <c r="AM127" s="489"/>
      <c r="AN127" s="489"/>
      <c r="AO127" s="489"/>
      <c r="AP127" s="490"/>
      <c r="AQ127" s="497"/>
      <c r="AR127" s="498"/>
      <c r="AS127" s="498"/>
      <c r="AT127" s="498"/>
      <c r="AU127" s="498"/>
      <c r="AV127" s="498"/>
      <c r="AW127" s="498"/>
      <c r="AX127" s="499"/>
      <c r="AY127" s="32"/>
      <c r="AZ127" s="32"/>
    </row>
    <row r="128" spans="1:52" s="10" customFormat="1" ht="13.9" customHeight="1">
      <c r="A128" s="32"/>
      <c r="B128" s="471"/>
      <c r="C128" s="471"/>
      <c r="D128" s="471"/>
      <c r="E128" s="471"/>
      <c r="F128" s="471"/>
      <c r="G128" s="471"/>
      <c r="H128" s="471"/>
      <c r="I128" s="471"/>
      <c r="J128" s="471"/>
      <c r="K128" s="471"/>
      <c r="L128" s="471"/>
      <c r="M128" s="471"/>
      <c r="N128" s="471"/>
      <c r="O128" s="471"/>
      <c r="P128" s="471"/>
      <c r="Q128" s="471"/>
      <c r="R128" s="471"/>
      <c r="S128" s="471"/>
      <c r="T128" s="471"/>
      <c r="U128" s="471"/>
      <c r="V128" s="471"/>
      <c r="W128" s="471"/>
      <c r="X128" s="445"/>
      <c r="Y128" s="446"/>
      <c r="Z128" s="446"/>
      <c r="AA128" s="446"/>
      <c r="AB128" s="446"/>
      <c r="AC128" s="446"/>
      <c r="AD128" s="446"/>
      <c r="AE128" s="446"/>
      <c r="AF128" s="446"/>
      <c r="AG128" s="446"/>
      <c r="AH128" s="446"/>
      <c r="AI128" s="481"/>
      <c r="AJ128" s="488"/>
      <c r="AK128" s="489"/>
      <c r="AL128" s="489"/>
      <c r="AM128" s="489"/>
      <c r="AN128" s="489"/>
      <c r="AO128" s="489"/>
      <c r="AP128" s="490"/>
      <c r="AQ128" s="497"/>
      <c r="AR128" s="498"/>
      <c r="AS128" s="498"/>
      <c r="AT128" s="498"/>
      <c r="AU128" s="498"/>
      <c r="AV128" s="498"/>
      <c r="AW128" s="498"/>
      <c r="AX128" s="499"/>
      <c r="AY128" s="32"/>
      <c r="AZ128" s="32"/>
    </row>
    <row r="129" spans="1:52" s="10" customFormat="1" ht="13.9" customHeight="1">
      <c r="A129" s="32"/>
      <c r="B129" s="471"/>
      <c r="C129" s="471"/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P129" s="471"/>
      <c r="Q129" s="471"/>
      <c r="R129" s="471"/>
      <c r="S129" s="471"/>
      <c r="T129" s="471"/>
      <c r="U129" s="471"/>
      <c r="V129" s="471"/>
      <c r="W129" s="471"/>
      <c r="X129" s="445"/>
      <c r="Y129" s="446"/>
      <c r="Z129" s="446"/>
      <c r="AA129" s="446"/>
      <c r="AB129" s="446"/>
      <c r="AC129" s="446"/>
      <c r="AD129" s="446"/>
      <c r="AE129" s="446"/>
      <c r="AF129" s="446"/>
      <c r="AG129" s="446"/>
      <c r="AH129" s="446"/>
      <c r="AI129" s="481"/>
      <c r="AJ129" s="488"/>
      <c r="AK129" s="489"/>
      <c r="AL129" s="489"/>
      <c r="AM129" s="489"/>
      <c r="AN129" s="489"/>
      <c r="AO129" s="489"/>
      <c r="AP129" s="490"/>
      <c r="AQ129" s="497"/>
      <c r="AR129" s="498"/>
      <c r="AS129" s="498"/>
      <c r="AT129" s="498"/>
      <c r="AU129" s="498"/>
      <c r="AV129" s="498"/>
      <c r="AW129" s="498"/>
      <c r="AX129" s="499"/>
      <c r="AY129" s="32"/>
      <c r="AZ129" s="32"/>
    </row>
    <row r="130" spans="1:52" s="10" customFormat="1" ht="13.9" customHeight="1">
      <c r="A130" s="32"/>
      <c r="B130" s="471"/>
      <c r="C130" s="471"/>
      <c r="D130" s="471"/>
      <c r="E130" s="471"/>
      <c r="F130" s="471"/>
      <c r="G130" s="471"/>
      <c r="H130" s="471"/>
      <c r="I130" s="471"/>
      <c r="J130" s="471"/>
      <c r="K130" s="471"/>
      <c r="L130" s="471"/>
      <c r="M130" s="471"/>
      <c r="N130" s="471"/>
      <c r="O130" s="471"/>
      <c r="P130" s="471"/>
      <c r="Q130" s="471"/>
      <c r="R130" s="471"/>
      <c r="S130" s="471"/>
      <c r="T130" s="471"/>
      <c r="U130" s="471"/>
      <c r="V130" s="471"/>
      <c r="W130" s="471"/>
      <c r="X130" s="445"/>
      <c r="Y130" s="446"/>
      <c r="Z130" s="446"/>
      <c r="AA130" s="446"/>
      <c r="AB130" s="446"/>
      <c r="AC130" s="446"/>
      <c r="AD130" s="446"/>
      <c r="AE130" s="446"/>
      <c r="AF130" s="446"/>
      <c r="AG130" s="446"/>
      <c r="AH130" s="446"/>
      <c r="AI130" s="481"/>
      <c r="AJ130" s="488"/>
      <c r="AK130" s="489"/>
      <c r="AL130" s="489"/>
      <c r="AM130" s="489"/>
      <c r="AN130" s="489"/>
      <c r="AO130" s="489"/>
      <c r="AP130" s="490"/>
      <c r="AQ130" s="497"/>
      <c r="AR130" s="498"/>
      <c r="AS130" s="498"/>
      <c r="AT130" s="498"/>
      <c r="AU130" s="498"/>
      <c r="AV130" s="498"/>
      <c r="AW130" s="498"/>
      <c r="AX130" s="499"/>
      <c r="AY130" s="32"/>
      <c r="AZ130" s="32"/>
    </row>
    <row r="131" spans="1:52" s="10" customFormat="1" ht="13.9" customHeight="1">
      <c r="A131" s="32"/>
      <c r="B131" s="471"/>
      <c r="C131" s="471"/>
      <c r="D131" s="471"/>
      <c r="E131" s="471"/>
      <c r="F131" s="471"/>
      <c r="G131" s="471"/>
      <c r="H131" s="471"/>
      <c r="I131" s="471"/>
      <c r="J131" s="471"/>
      <c r="K131" s="471"/>
      <c r="L131" s="471"/>
      <c r="M131" s="471"/>
      <c r="N131" s="471"/>
      <c r="O131" s="471"/>
      <c r="P131" s="471"/>
      <c r="Q131" s="471"/>
      <c r="R131" s="471"/>
      <c r="S131" s="471"/>
      <c r="T131" s="471"/>
      <c r="U131" s="471"/>
      <c r="V131" s="471"/>
      <c r="W131" s="471"/>
      <c r="X131" s="445"/>
      <c r="Y131" s="446"/>
      <c r="Z131" s="446"/>
      <c r="AA131" s="446"/>
      <c r="AB131" s="446"/>
      <c r="AC131" s="446"/>
      <c r="AD131" s="446"/>
      <c r="AE131" s="446"/>
      <c r="AF131" s="446"/>
      <c r="AG131" s="446"/>
      <c r="AH131" s="446"/>
      <c r="AI131" s="481"/>
      <c r="AJ131" s="488"/>
      <c r="AK131" s="489"/>
      <c r="AL131" s="489"/>
      <c r="AM131" s="489"/>
      <c r="AN131" s="489"/>
      <c r="AO131" s="489"/>
      <c r="AP131" s="490"/>
      <c r="AQ131" s="497"/>
      <c r="AR131" s="498"/>
      <c r="AS131" s="498"/>
      <c r="AT131" s="498"/>
      <c r="AU131" s="498"/>
      <c r="AV131" s="498"/>
      <c r="AW131" s="498"/>
      <c r="AX131" s="499"/>
      <c r="AY131" s="32"/>
      <c r="AZ131" s="32"/>
    </row>
    <row r="132" spans="1:52" s="10" customFormat="1" ht="13.9" customHeight="1">
      <c r="A132" s="32"/>
      <c r="B132" s="471"/>
      <c r="C132" s="471"/>
      <c r="D132" s="471"/>
      <c r="E132" s="471"/>
      <c r="F132" s="471"/>
      <c r="G132" s="471"/>
      <c r="H132" s="471"/>
      <c r="I132" s="471"/>
      <c r="J132" s="471"/>
      <c r="K132" s="471"/>
      <c r="L132" s="471"/>
      <c r="M132" s="471"/>
      <c r="N132" s="471"/>
      <c r="O132" s="471"/>
      <c r="P132" s="471"/>
      <c r="Q132" s="471"/>
      <c r="R132" s="471"/>
      <c r="S132" s="471"/>
      <c r="T132" s="471"/>
      <c r="U132" s="471"/>
      <c r="V132" s="471"/>
      <c r="W132" s="471"/>
      <c r="X132" s="445"/>
      <c r="Y132" s="446"/>
      <c r="Z132" s="446"/>
      <c r="AA132" s="446"/>
      <c r="AB132" s="446"/>
      <c r="AC132" s="446"/>
      <c r="AD132" s="446"/>
      <c r="AE132" s="446"/>
      <c r="AF132" s="446"/>
      <c r="AG132" s="446"/>
      <c r="AH132" s="446"/>
      <c r="AI132" s="481"/>
      <c r="AJ132" s="488"/>
      <c r="AK132" s="489"/>
      <c r="AL132" s="489"/>
      <c r="AM132" s="489"/>
      <c r="AN132" s="489"/>
      <c r="AO132" s="489"/>
      <c r="AP132" s="490"/>
      <c r="AQ132" s="497"/>
      <c r="AR132" s="498"/>
      <c r="AS132" s="498"/>
      <c r="AT132" s="498"/>
      <c r="AU132" s="498"/>
      <c r="AV132" s="498"/>
      <c r="AW132" s="498"/>
      <c r="AX132" s="499"/>
      <c r="AY132" s="32"/>
      <c r="AZ132" s="32"/>
    </row>
    <row r="133" spans="1:52" s="10" customFormat="1" ht="13.9" customHeight="1">
      <c r="A133" s="32"/>
      <c r="B133" s="471"/>
      <c r="C133" s="471"/>
      <c r="D133" s="471"/>
      <c r="E133" s="471"/>
      <c r="F133" s="471"/>
      <c r="G133" s="471"/>
      <c r="H133" s="471"/>
      <c r="I133" s="471"/>
      <c r="J133" s="471"/>
      <c r="K133" s="471"/>
      <c r="L133" s="471"/>
      <c r="M133" s="471"/>
      <c r="N133" s="471"/>
      <c r="O133" s="471"/>
      <c r="P133" s="471"/>
      <c r="Q133" s="471"/>
      <c r="R133" s="471"/>
      <c r="S133" s="471"/>
      <c r="T133" s="471"/>
      <c r="U133" s="471"/>
      <c r="V133" s="471"/>
      <c r="W133" s="471"/>
      <c r="X133" s="445"/>
      <c r="Y133" s="446"/>
      <c r="Z133" s="446"/>
      <c r="AA133" s="446"/>
      <c r="AB133" s="446"/>
      <c r="AC133" s="446"/>
      <c r="AD133" s="446"/>
      <c r="AE133" s="446"/>
      <c r="AF133" s="446"/>
      <c r="AG133" s="446"/>
      <c r="AH133" s="446"/>
      <c r="AI133" s="481"/>
      <c r="AJ133" s="488"/>
      <c r="AK133" s="489"/>
      <c r="AL133" s="489"/>
      <c r="AM133" s="489"/>
      <c r="AN133" s="489"/>
      <c r="AO133" s="489"/>
      <c r="AP133" s="490"/>
      <c r="AQ133" s="497"/>
      <c r="AR133" s="498"/>
      <c r="AS133" s="498"/>
      <c r="AT133" s="498"/>
      <c r="AU133" s="498"/>
      <c r="AV133" s="498"/>
      <c r="AW133" s="498"/>
      <c r="AX133" s="499"/>
      <c r="AY133" s="32"/>
      <c r="AZ133" s="32"/>
    </row>
    <row r="134" spans="1:52" s="10" customFormat="1" ht="13.9" customHeight="1">
      <c r="A134" s="32"/>
      <c r="B134" s="471"/>
      <c r="C134" s="471"/>
      <c r="D134" s="471"/>
      <c r="E134" s="471"/>
      <c r="F134" s="471"/>
      <c r="G134" s="471"/>
      <c r="H134" s="471"/>
      <c r="I134" s="471"/>
      <c r="J134" s="471"/>
      <c r="K134" s="471"/>
      <c r="L134" s="471"/>
      <c r="M134" s="471"/>
      <c r="N134" s="471"/>
      <c r="O134" s="471"/>
      <c r="P134" s="471"/>
      <c r="Q134" s="471"/>
      <c r="R134" s="471"/>
      <c r="S134" s="471"/>
      <c r="T134" s="471"/>
      <c r="U134" s="471"/>
      <c r="V134" s="471"/>
      <c r="W134" s="471"/>
      <c r="X134" s="445"/>
      <c r="Y134" s="446"/>
      <c r="Z134" s="446"/>
      <c r="AA134" s="446"/>
      <c r="AB134" s="446"/>
      <c r="AC134" s="446"/>
      <c r="AD134" s="446"/>
      <c r="AE134" s="446"/>
      <c r="AF134" s="446"/>
      <c r="AG134" s="446"/>
      <c r="AH134" s="446"/>
      <c r="AI134" s="481"/>
      <c r="AJ134" s="488"/>
      <c r="AK134" s="489"/>
      <c r="AL134" s="489"/>
      <c r="AM134" s="489"/>
      <c r="AN134" s="489"/>
      <c r="AO134" s="489"/>
      <c r="AP134" s="490"/>
      <c r="AQ134" s="497"/>
      <c r="AR134" s="498"/>
      <c r="AS134" s="498"/>
      <c r="AT134" s="498"/>
      <c r="AU134" s="498"/>
      <c r="AV134" s="498"/>
      <c r="AW134" s="498"/>
      <c r="AX134" s="499"/>
      <c r="AY134" s="32"/>
      <c r="AZ134" s="32"/>
    </row>
    <row r="135" spans="1:52" s="10" customFormat="1" ht="13.9" customHeight="1">
      <c r="A135" s="32"/>
      <c r="B135" s="471"/>
      <c r="C135" s="471"/>
      <c r="D135" s="471"/>
      <c r="E135" s="471"/>
      <c r="F135" s="471"/>
      <c r="G135" s="471"/>
      <c r="H135" s="471"/>
      <c r="I135" s="471"/>
      <c r="J135" s="471"/>
      <c r="K135" s="471"/>
      <c r="L135" s="471"/>
      <c r="M135" s="471"/>
      <c r="N135" s="471"/>
      <c r="O135" s="471"/>
      <c r="P135" s="471"/>
      <c r="Q135" s="471"/>
      <c r="R135" s="471"/>
      <c r="S135" s="471"/>
      <c r="T135" s="471"/>
      <c r="U135" s="471"/>
      <c r="V135" s="471"/>
      <c r="W135" s="471"/>
      <c r="X135" s="445"/>
      <c r="Y135" s="446"/>
      <c r="Z135" s="446"/>
      <c r="AA135" s="446"/>
      <c r="AB135" s="446"/>
      <c r="AC135" s="446"/>
      <c r="AD135" s="446"/>
      <c r="AE135" s="446"/>
      <c r="AF135" s="446"/>
      <c r="AG135" s="446"/>
      <c r="AH135" s="446"/>
      <c r="AI135" s="481"/>
      <c r="AJ135" s="488"/>
      <c r="AK135" s="489"/>
      <c r="AL135" s="489"/>
      <c r="AM135" s="489"/>
      <c r="AN135" s="489"/>
      <c r="AO135" s="489"/>
      <c r="AP135" s="490"/>
      <c r="AQ135" s="497"/>
      <c r="AR135" s="498"/>
      <c r="AS135" s="498"/>
      <c r="AT135" s="498"/>
      <c r="AU135" s="498"/>
      <c r="AV135" s="498"/>
      <c r="AW135" s="498"/>
      <c r="AX135" s="499"/>
      <c r="AY135" s="32"/>
      <c r="AZ135" s="32"/>
    </row>
    <row r="136" spans="1:52" s="10" customFormat="1" ht="13.9" customHeight="1">
      <c r="A136" s="32"/>
      <c r="B136" s="471"/>
      <c r="C136" s="471"/>
      <c r="D136" s="471"/>
      <c r="E136" s="471"/>
      <c r="F136" s="471"/>
      <c r="G136" s="471"/>
      <c r="H136" s="471"/>
      <c r="I136" s="471"/>
      <c r="J136" s="471"/>
      <c r="K136" s="471"/>
      <c r="L136" s="471"/>
      <c r="M136" s="471"/>
      <c r="N136" s="471"/>
      <c r="O136" s="471"/>
      <c r="P136" s="471"/>
      <c r="Q136" s="471"/>
      <c r="R136" s="471"/>
      <c r="S136" s="471"/>
      <c r="T136" s="471"/>
      <c r="U136" s="471"/>
      <c r="V136" s="471"/>
      <c r="W136" s="471"/>
      <c r="X136" s="445"/>
      <c r="Y136" s="446"/>
      <c r="Z136" s="446"/>
      <c r="AA136" s="446"/>
      <c r="AB136" s="446"/>
      <c r="AC136" s="446"/>
      <c r="AD136" s="446"/>
      <c r="AE136" s="446"/>
      <c r="AF136" s="446"/>
      <c r="AG136" s="446"/>
      <c r="AH136" s="446"/>
      <c r="AI136" s="481"/>
      <c r="AJ136" s="488"/>
      <c r="AK136" s="489"/>
      <c r="AL136" s="489"/>
      <c r="AM136" s="489"/>
      <c r="AN136" s="489"/>
      <c r="AO136" s="489"/>
      <c r="AP136" s="490"/>
      <c r="AQ136" s="497"/>
      <c r="AR136" s="498"/>
      <c r="AS136" s="498"/>
      <c r="AT136" s="498"/>
      <c r="AU136" s="498"/>
      <c r="AV136" s="498"/>
      <c r="AW136" s="498"/>
      <c r="AX136" s="499"/>
      <c r="AY136" s="32"/>
      <c r="AZ136" s="32"/>
    </row>
    <row r="137" spans="1:52" s="10" customFormat="1" ht="13.9" customHeight="1">
      <c r="A137" s="32"/>
      <c r="B137" s="471"/>
      <c r="C137" s="471"/>
      <c r="D137" s="471"/>
      <c r="E137" s="471"/>
      <c r="F137" s="471"/>
      <c r="G137" s="471"/>
      <c r="H137" s="471"/>
      <c r="I137" s="471"/>
      <c r="J137" s="471"/>
      <c r="K137" s="471"/>
      <c r="L137" s="471"/>
      <c r="M137" s="471"/>
      <c r="N137" s="471"/>
      <c r="O137" s="471"/>
      <c r="P137" s="471"/>
      <c r="Q137" s="471"/>
      <c r="R137" s="471"/>
      <c r="S137" s="471"/>
      <c r="T137" s="471"/>
      <c r="U137" s="471"/>
      <c r="V137" s="471"/>
      <c r="W137" s="471"/>
      <c r="X137" s="445"/>
      <c r="Y137" s="446"/>
      <c r="Z137" s="446"/>
      <c r="AA137" s="446"/>
      <c r="AB137" s="446"/>
      <c r="AC137" s="446"/>
      <c r="AD137" s="446"/>
      <c r="AE137" s="446"/>
      <c r="AF137" s="446"/>
      <c r="AG137" s="446"/>
      <c r="AH137" s="446"/>
      <c r="AI137" s="481"/>
      <c r="AJ137" s="488"/>
      <c r="AK137" s="489"/>
      <c r="AL137" s="489"/>
      <c r="AM137" s="489"/>
      <c r="AN137" s="489"/>
      <c r="AO137" s="489"/>
      <c r="AP137" s="490"/>
      <c r="AQ137" s="497"/>
      <c r="AR137" s="498"/>
      <c r="AS137" s="498"/>
      <c r="AT137" s="498"/>
      <c r="AU137" s="498"/>
      <c r="AV137" s="498"/>
      <c r="AW137" s="498"/>
      <c r="AX137" s="499"/>
      <c r="AY137" s="32"/>
      <c r="AZ137" s="32"/>
    </row>
    <row r="138" spans="1:52" s="10" customFormat="1" ht="13.9" customHeight="1">
      <c r="A138" s="32"/>
      <c r="B138" s="471"/>
      <c r="C138" s="471"/>
      <c r="D138" s="471"/>
      <c r="E138" s="471"/>
      <c r="F138" s="471"/>
      <c r="G138" s="471"/>
      <c r="H138" s="471"/>
      <c r="I138" s="471"/>
      <c r="J138" s="471"/>
      <c r="K138" s="471"/>
      <c r="L138" s="471"/>
      <c r="M138" s="471"/>
      <c r="N138" s="471"/>
      <c r="O138" s="471"/>
      <c r="P138" s="471"/>
      <c r="Q138" s="471"/>
      <c r="R138" s="471"/>
      <c r="S138" s="471"/>
      <c r="T138" s="471"/>
      <c r="U138" s="471"/>
      <c r="V138" s="471"/>
      <c r="W138" s="471"/>
      <c r="X138" s="445"/>
      <c r="Y138" s="446"/>
      <c r="Z138" s="446"/>
      <c r="AA138" s="446"/>
      <c r="AB138" s="446"/>
      <c r="AC138" s="446"/>
      <c r="AD138" s="446"/>
      <c r="AE138" s="446"/>
      <c r="AF138" s="446"/>
      <c r="AG138" s="446"/>
      <c r="AH138" s="446"/>
      <c r="AI138" s="481"/>
      <c r="AJ138" s="488"/>
      <c r="AK138" s="489"/>
      <c r="AL138" s="489"/>
      <c r="AM138" s="489"/>
      <c r="AN138" s="489"/>
      <c r="AO138" s="489"/>
      <c r="AP138" s="490"/>
      <c r="AQ138" s="497"/>
      <c r="AR138" s="498"/>
      <c r="AS138" s="498"/>
      <c r="AT138" s="498"/>
      <c r="AU138" s="498"/>
      <c r="AV138" s="498"/>
      <c r="AW138" s="498"/>
      <c r="AX138" s="499"/>
      <c r="AY138" s="32"/>
      <c r="AZ138" s="32"/>
    </row>
    <row r="139" spans="1:52" s="10" customFormat="1" ht="13.9" customHeight="1">
      <c r="A139" s="32"/>
      <c r="B139" s="471"/>
      <c r="C139" s="471"/>
      <c r="D139" s="471"/>
      <c r="E139" s="471"/>
      <c r="F139" s="471"/>
      <c r="G139" s="471"/>
      <c r="H139" s="471"/>
      <c r="I139" s="471"/>
      <c r="J139" s="471"/>
      <c r="K139" s="471"/>
      <c r="L139" s="471"/>
      <c r="M139" s="471"/>
      <c r="N139" s="471"/>
      <c r="O139" s="471"/>
      <c r="P139" s="471"/>
      <c r="Q139" s="471"/>
      <c r="R139" s="471"/>
      <c r="S139" s="471"/>
      <c r="T139" s="471"/>
      <c r="U139" s="471"/>
      <c r="V139" s="471"/>
      <c r="W139" s="471"/>
      <c r="X139" s="447"/>
      <c r="Y139" s="448"/>
      <c r="Z139" s="448"/>
      <c r="AA139" s="448"/>
      <c r="AB139" s="448"/>
      <c r="AC139" s="448"/>
      <c r="AD139" s="448"/>
      <c r="AE139" s="448"/>
      <c r="AF139" s="448"/>
      <c r="AG139" s="448"/>
      <c r="AH139" s="448"/>
      <c r="AI139" s="482"/>
      <c r="AJ139" s="491"/>
      <c r="AK139" s="492"/>
      <c r="AL139" s="492"/>
      <c r="AM139" s="492"/>
      <c r="AN139" s="492"/>
      <c r="AO139" s="492"/>
      <c r="AP139" s="493"/>
      <c r="AQ139" s="500"/>
      <c r="AR139" s="501"/>
      <c r="AS139" s="501"/>
      <c r="AT139" s="501"/>
      <c r="AU139" s="501"/>
      <c r="AV139" s="501"/>
      <c r="AW139" s="501"/>
      <c r="AX139" s="502"/>
      <c r="AY139" s="32"/>
      <c r="AZ139" s="32"/>
    </row>
    <row r="140" spans="1:52" s="10" customFormat="1" ht="13.9" customHeight="1">
      <c r="A140" s="32"/>
      <c r="B140" s="472" t="s">
        <v>776</v>
      </c>
      <c r="C140" s="473"/>
      <c r="D140" s="473"/>
      <c r="E140" s="473"/>
      <c r="F140" s="473"/>
      <c r="G140" s="473"/>
      <c r="H140" s="473"/>
      <c r="I140" s="473"/>
      <c r="J140" s="473"/>
      <c r="K140" s="473"/>
      <c r="L140" s="474"/>
      <c r="M140" s="443" t="s">
        <v>672</v>
      </c>
      <c r="N140" s="444"/>
      <c r="O140" s="444"/>
      <c r="P140" s="444"/>
      <c r="Q140" s="444"/>
      <c r="R140" s="444"/>
      <c r="S140" s="444"/>
      <c r="T140" s="444"/>
      <c r="U140" s="444"/>
      <c r="V140" s="444"/>
      <c r="W140" s="480"/>
      <c r="X140" s="443" t="s">
        <v>673</v>
      </c>
      <c r="Y140" s="444"/>
      <c r="Z140" s="444"/>
      <c r="AA140" s="444"/>
      <c r="AB140" s="444"/>
      <c r="AC140" s="444"/>
      <c r="AD140" s="444"/>
      <c r="AE140" s="444"/>
      <c r="AF140" s="444"/>
      <c r="AG140" s="444"/>
      <c r="AH140" s="444"/>
      <c r="AI140" s="480"/>
      <c r="AJ140" s="485"/>
      <c r="AK140" s="486"/>
      <c r="AL140" s="486"/>
      <c r="AM140" s="486"/>
      <c r="AN140" s="486"/>
      <c r="AO140" s="486"/>
      <c r="AP140" s="487"/>
      <c r="AQ140" s="494"/>
      <c r="AR140" s="495"/>
      <c r="AS140" s="495"/>
      <c r="AT140" s="495"/>
      <c r="AU140" s="495"/>
      <c r="AV140" s="495"/>
      <c r="AW140" s="495"/>
      <c r="AX140" s="496"/>
      <c r="AY140" s="32"/>
      <c r="AZ140" s="32"/>
    </row>
    <row r="141" spans="1:52" s="10" customFormat="1" ht="13.9" customHeight="1">
      <c r="A141" s="32"/>
      <c r="B141" s="475"/>
      <c r="C141" s="194"/>
      <c r="D141" s="194"/>
      <c r="E141" s="194"/>
      <c r="F141" s="194"/>
      <c r="G141" s="194"/>
      <c r="H141" s="194"/>
      <c r="I141" s="194"/>
      <c r="J141" s="194"/>
      <c r="K141" s="194"/>
      <c r="L141" s="476"/>
      <c r="M141" s="445"/>
      <c r="N141" s="446"/>
      <c r="O141" s="446"/>
      <c r="P141" s="446"/>
      <c r="Q141" s="446"/>
      <c r="R141" s="446"/>
      <c r="S141" s="446"/>
      <c r="T141" s="446"/>
      <c r="U141" s="446"/>
      <c r="V141" s="446"/>
      <c r="W141" s="481"/>
      <c r="X141" s="445"/>
      <c r="Y141" s="446"/>
      <c r="Z141" s="446"/>
      <c r="AA141" s="446"/>
      <c r="AB141" s="446"/>
      <c r="AC141" s="446"/>
      <c r="AD141" s="446"/>
      <c r="AE141" s="446"/>
      <c r="AF141" s="446"/>
      <c r="AG141" s="446"/>
      <c r="AH141" s="446"/>
      <c r="AI141" s="481"/>
      <c r="AJ141" s="488"/>
      <c r="AK141" s="489"/>
      <c r="AL141" s="489"/>
      <c r="AM141" s="489"/>
      <c r="AN141" s="489"/>
      <c r="AO141" s="489"/>
      <c r="AP141" s="490"/>
      <c r="AQ141" s="497"/>
      <c r="AR141" s="498"/>
      <c r="AS141" s="498"/>
      <c r="AT141" s="498"/>
      <c r="AU141" s="498"/>
      <c r="AV141" s="498"/>
      <c r="AW141" s="498"/>
      <c r="AX141" s="499"/>
      <c r="AY141" s="32"/>
      <c r="AZ141" s="32"/>
    </row>
    <row r="142" spans="1:52" s="10" customFormat="1" ht="13.9" customHeight="1">
      <c r="A142" s="32"/>
      <c r="B142" s="475"/>
      <c r="C142" s="194"/>
      <c r="D142" s="194"/>
      <c r="E142" s="194"/>
      <c r="F142" s="194"/>
      <c r="G142" s="194"/>
      <c r="H142" s="194"/>
      <c r="I142" s="194"/>
      <c r="J142" s="194"/>
      <c r="K142" s="194"/>
      <c r="L142" s="476"/>
      <c r="M142" s="445"/>
      <c r="N142" s="446"/>
      <c r="O142" s="446"/>
      <c r="P142" s="446"/>
      <c r="Q142" s="446"/>
      <c r="R142" s="446"/>
      <c r="S142" s="446"/>
      <c r="T142" s="446"/>
      <c r="U142" s="446"/>
      <c r="V142" s="446"/>
      <c r="W142" s="481"/>
      <c r="X142" s="445"/>
      <c r="Y142" s="446"/>
      <c r="Z142" s="446"/>
      <c r="AA142" s="446"/>
      <c r="AB142" s="446"/>
      <c r="AC142" s="446"/>
      <c r="AD142" s="446"/>
      <c r="AE142" s="446"/>
      <c r="AF142" s="446"/>
      <c r="AG142" s="446"/>
      <c r="AH142" s="446"/>
      <c r="AI142" s="481"/>
      <c r="AJ142" s="488"/>
      <c r="AK142" s="489"/>
      <c r="AL142" s="489"/>
      <c r="AM142" s="489"/>
      <c r="AN142" s="489"/>
      <c r="AO142" s="489"/>
      <c r="AP142" s="490"/>
      <c r="AQ142" s="497"/>
      <c r="AR142" s="498"/>
      <c r="AS142" s="498"/>
      <c r="AT142" s="498"/>
      <c r="AU142" s="498"/>
      <c r="AV142" s="498"/>
      <c r="AW142" s="498"/>
      <c r="AX142" s="499"/>
      <c r="AY142" s="32"/>
      <c r="AZ142" s="32"/>
    </row>
    <row r="143" spans="1:52" s="10" customFormat="1" ht="13.9" customHeight="1">
      <c r="A143" s="32"/>
      <c r="B143" s="475"/>
      <c r="C143" s="194"/>
      <c r="D143" s="194"/>
      <c r="E143" s="194"/>
      <c r="F143" s="194"/>
      <c r="G143" s="194"/>
      <c r="H143" s="194"/>
      <c r="I143" s="194"/>
      <c r="J143" s="194"/>
      <c r="K143" s="194"/>
      <c r="L143" s="476"/>
      <c r="M143" s="445"/>
      <c r="N143" s="446"/>
      <c r="O143" s="446"/>
      <c r="P143" s="446"/>
      <c r="Q143" s="446"/>
      <c r="R143" s="446"/>
      <c r="S143" s="446"/>
      <c r="T143" s="446"/>
      <c r="U143" s="446"/>
      <c r="V143" s="446"/>
      <c r="W143" s="481"/>
      <c r="X143" s="445"/>
      <c r="Y143" s="446"/>
      <c r="Z143" s="446"/>
      <c r="AA143" s="446"/>
      <c r="AB143" s="446"/>
      <c r="AC143" s="446"/>
      <c r="AD143" s="446"/>
      <c r="AE143" s="446"/>
      <c r="AF143" s="446"/>
      <c r="AG143" s="446"/>
      <c r="AH143" s="446"/>
      <c r="AI143" s="481"/>
      <c r="AJ143" s="488"/>
      <c r="AK143" s="489"/>
      <c r="AL143" s="489"/>
      <c r="AM143" s="489"/>
      <c r="AN143" s="489"/>
      <c r="AO143" s="489"/>
      <c r="AP143" s="490"/>
      <c r="AQ143" s="497"/>
      <c r="AR143" s="498"/>
      <c r="AS143" s="498"/>
      <c r="AT143" s="498"/>
      <c r="AU143" s="498"/>
      <c r="AV143" s="498"/>
      <c r="AW143" s="498"/>
      <c r="AX143" s="499"/>
      <c r="AY143" s="32"/>
      <c r="AZ143" s="32"/>
    </row>
    <row r="144" spans="1:52" s="10" customFormat="1" ht="13.9" customHeight="1">
      <c r="A144" s="32"/>
      <c r="B144" s="475"/>
      <c r="C144" s="194"/>
      <c r="D144" s="194"/>
      <c r="E144" s="194"/>
      <c r="F144" s="194"/>
      <c r="G144" s="194"/>
      <c r="H144" s="194"/>
      <c r="I144" s="194"/>
      <c r="J144" s="194"/>
      <c r="K144" s="194"/>
      <c r="L144" s="476"/>
      <c r="M144" s="445"/>
      <c r="N144" s="446"/>
      <c r="O144" s="446"/>
      <c r="P144" s="446"/>
      <c r="Q144" s="446"/>
      <c r="R144" s="446"/>
      <c r="S144" s="446"/>
      <c r="T144" s="446"/>
      <c r="U144" s="446"/>
      <c r="V144" s="446"/>
      <c r="W144" s="481"/>
      <c r="X144" s="445"/>
      <c r="Y144" s="446"/>
      <c r="Z144" s="446"/>
      <c r="AA144" s="446"/>
      <c r="AB144" s="446"/>
      <c r="AC144" s="446"/>
      <c r="AD144" s="446"/>
      <c r="AE144" s="446"/>
      <c r="AF144" s="446"/>
      <c r="AG144" s="446"/>
      <c r="AH144" s="446"/>
      <c r="AI144" s="481"/>
      <c r="AJ144" s="488"/>
      <c r="AK144" s="489"/>
      <c r="AL144" s="489"/>
      <c r="AM144" s="489"/>
      <c r="AN144" s="489"/>
      <c r="AO144" s="489"/>
      <c r="AP144" s="490"/>
      <c r="AQ144" s="497"/>
      <c r="AR144" s="498"/>
      <c r="AS144" s="498"/>
      <c r="AT144" s="498"/>
      <c r="AU144" s="498"/>
      <c r="AV144" s="498"/>
      <c r="AW144" s="498"/>
      <c r="AX144" s="499"/>
      <c r="AY144" s="32"/>
      <c r="AZ144" s="32"/>
    </row>
    <row r="145" spans="1:52" s="10" customFormat="1" ht="13.9" customHeight="1">
      <c r="A145" s="32"/>
      <c r="B145" s="475"/>
      <c r="C145" s="194"/>
      <c r="D145" s="194"/>
      <c r="E145" s="194"/>
      <c r="F145" s="194"/>
      <c r="G145" s="194"/>
      <c r="H145" s="194"/>
      <c r="I145" s="194"/>
      <c r="J145" s="194"/>
      <c r="K145" s="194"/>
      <c r="L145" s="476"/>
      <c r="M145" s="445"/>
      <c r="N145" s="446"/>
      <c r="O145" s="446"/>
      <c r="P145" s="446"/>
      <c r="Q145" s="446"/>
      <c r="R145" s="446"/>
      <c r="S145" s="446"/>
      <c r="T145" s="446"/>
      <c r="U145" s="446"/>
      <c r="V145" s="446"/>
      <c r="W145" s="481"/>
      <c r="X145" s="445"/>
      <c r="Y145" s="446"/>
      <c r="Z145" s="446"/>
      <c r="AA145" s="446"/>
      <c r="AB145" s="446"/>
      <c r="AC145" s="446"/>
      <c r="AD145" s="446"/>
      <c r="AE145" s="446"/>
      <c r="AF145" s="446"/>
      <c r="AG145" s="446"/>
      <c r="AH145" s="446"/>
      <c r="AI145" s="481"/>
      <c r="AJ145" s="488"/>
      <c r="AK145" s="489"/>
      <c r="AL145" s="489"/>
      <c r="AM145" s="489"/>
      <c r="AN145" s="489"/>
      <c r="AO145" s="489"/>
      <c r="AP145" s="490"/>
      <c r="AQ145" s="497"/>
      <c r="AR145" s="498"/>
      <c r="AS145" s="498"/>
      <c r="AT145" s="498"/>
      <c r="AU145" s="498"/>
      <c r="AV145" s="498"/>
      <c r="AW145" s="498"/>
      <c r="AX145" s="499"/>
      <c r="AY145" s="32"/>
      <c r="AZ145" s="32"/>
    </row>
    <row r="146" spans="1:52" s="10" customFormat="1" ht="13.9" customHeight="1">
      <c r="A146" s="32"/>
      <c r="B146" s="477"/>
      <c r="C146" s="478"/>
      <c r="D146" s="478"/>
      <c r="E146" s="478"/>
      <c r="F146" s="478"/>
      <c r="G146" s="478"/>
      <c r="H146" s="478"/>
      <c r="I146" s="478"/>
      <c r="J146" s="478"/>
      <c r="K146" s="478"/>
      <c r="L146" s="479"/>
      <c r="M146" s="447"/>
      <c r="N146" s="448"/>
      <c r="O146" s="448"/>
      <c r="P146" s="448"/>
      <c r="Q146" s="448"/>
      <c r="R146" s="448"/>
      <c r="S146" s="448"/>
      <c r="T146" s="448"/>
      <c r="U146" s="448"/>
      <c r="V146" s="448"/>
      <c r="W146" s="482"/>
      <c r="X146" s="447"/>
      <c r="Y146" s="448"/>
      <c r="Z146" s="448"/>
      <c r="AA146" s="448"/>
      <c r="AB146" s="448"/>
      <c r="AC146" s="448"/>
      <c r="AD146" s="448"/>
      <c r="AE146" s="448"/>
      <c r="AF146" s="448"/>
      <c r="AG146" s="448"/>
      <c r="AH146" s="448"/>
      <c r="AI146" s="482"/>
      <c r="AJ146" s="491"/>
      <c r="AK146" s="492"/>
      <c r="AL146" s="492"/>
      <c r="AM146" s="492"/>
      <c r="AN146" s="492"/>
      <c r="AO146" s="492"/>
      <c r="AP146" s="493"/>
      <c r="AQ146" s="500"/>
      <c r="AR146" s="501"/>
      <c r="AS146" s="501"/>
      <c r="AT146" s="501"/>
      <c r="AU146" s="501"/>
      <c r="AV146" s="501"/>
      <c r="AW146" s="501"/>
      <c r="AX146" s="502"/>
      <c r="AY146" s="32"/>
      <c r="AZ146" s="32"/>
    </row>
    <row r="147" spans="1:52" s="10" customFormat="1" ht="13.9" customHeight="1">
      <c r="A147" s="32"/>
      <c r="B147" s="472" t="s">
        <v>777</v>
      </c>
      <c r="C147" s="473"/>
      <c r="D147" s="473"/>
      <c r="E147" s="473"/>
      <c r="F147" s="473"/>
      <c r="G147" s="473"/>
      <c r="H147" s="473"/>
      <c r="I147" s="473"/>
      <c r="J147" s="473"/>
      <c r="K147" s="473"/>
      <c r="L147" s="474"/>
      <c r="M147" s="423" t="s">
        <v>674</v>
      </c>
      <c r="N147" s="423"/>
      <c r="O147" s="423"/>
      <c r="P147" s="423"/>
      <c r="Q147" s="423"/>
      <c r="R147" s="423"/>
      <c r="S147" s="423"/>
      <c r="T147" s="423"/>
      <c r="U147" s="423"/>
      <c r="V147" s="423"/>
      <c r="W147" s="423"/>
      <c r="X147" s="443" t="s">
        <v>675</v>
      </c>
      <c r="Y147" s="444"/>
      <c r="Z147" s="444"/>
      <c r="AA147" s="444"/>
      <c r="AB147" s="444"/>
      <c r="AC147" s="444"/>
      <c r="AD147" s="444"/>
      <c r="AE147" s="444"/>
      <c r="AF147" s="444"/>
      <c r="AG147" s="444"/>
      <c r="AH147" s="444"/>
      <c r="AI147" s="480"/>
      <c r="AJ147" s="484"/>
      <c r="AK147" s="484"/>
      <c r="AL147" s="484"/>
      <c r="AM147" s="484"/>
      <c r="AN147" s="484"/>
      <c r="AO147" s="484"/>
      <c r="AP147" s="484"/>
      <c r="AQ147" s="483"/>
      <c r="AR147" s="483"/>
      <c r="AS147" s="483"/>
      <c r="AT147" s="483"/>
      <c r="AU147" s="483"/>
      <c r="AV147" s="483"/>
      <c r="AW147" s="483"/>
      <c r="AX147" s="483"/>
      <c r="AY147" s="32"/>
      <c r="AZ147" s="32"/>
    </row>
    <row r="148" spans="1:52" s="10" customFormat="1" ht="13.9" customHeight="1">
      <c r="A148" s="32"/>
      <c r="B148" s="475"/>
      <c r="C148" s="194"/>
      <c r="D148" s="194"/>
      <c r="E148" s="194"/>
      <c r="F148" s="194"/>
      <c r="G148" s="194"/>
      <c r="H148" s="194"/>
      <c r="I148" s="194"/>
      <c r="J148" s="194"/>
      <c r="K148" s="194"/>
      <c r="L148" s="476"/>
      <c r="M148" s="423"/>
      <c r="N148" s="423"/>
      <c r="O148" s="423"/>
      <c r="P148" s="423"/>
      <c r="Q148" s="423"/>
      <c r="R148" s="423"/>
      <c r="S148" s="423"/>
      <c r="T148" s="423"/>
      <c r="U148" s="423"/>
      <c r="V148" s="423"/>
      <c r="W148" s="423"/>
      <c r="X148" s="445"/>
      <c r="Y148" s="446"/>
      <c r="Z148" s="446"/>
      <c r="AA148" s="446"/>
      <c r="AB148" s="446"/>
      <c r="AC148" s="446"/>
      <c r="AD148" s="446"/>
      <c r="AE148" s="446"/>
      <c r="AF148" s="446"/>
      <c r="AG148" s="446"/>
      <c r="AH148" s="446"/>
      <c r="AI148" s="481"/>
      <c r="AJ148" s="484"/>
      <c r="AK148" s="484"/>
      <c r="AL148" s="484"/>
      <c r="AM148" s="484"/>
      <c r="AN148" s="484"/>
      <c r="AO148" s="484"/>
      <c r="AP148" s="484"/>
      <c r="AQ148" s="483"/>
      <c r="AR148" s="483"/>
      <c r="AS148" s="483"/>
      <c r="AT148" s="483"/>
      <c r="AU148" s="483"/>
      <c r="AV148" s="483"/>
      <c r="AW148" s="483"/>
      <c r="AX148" s="483"/>
      <c r="AY148" s="32"/>
      <c r="AZ148" s="32"/>
    </row>
    <row r="149" spans="1:52" s="10" customFormat="1" ht="13.9" customHeight="1">
      <c r="A149" s="32"/>
      <c r="B149" s="475"/>
      <c r="C149" s="194"/>
      <c r="D149" s="194"/>
      <c r="E149" s="194"/>
      <c r="F149" s="194"/>
      <c r="G149" s="194"/>
      <c r="H149" s="194"/>
      <c r="I149" s="194"/>
      <c r="J149" s="194"/>
      <c r="K149" s="194"/>
      <c r="L149" s="476"/>
      <c r="M149" s="423"/>
      <c r="N149" s="423"/>
      <c r="O149" s="423"/>
      <c r="P149" s="423"/>
      <c r="Q149" s="423"/>
      <c r="R149" s="423"/>
      <c r="S149" s="423"/>
      <c r="T149" s="423"/>
      <c r="U149" s="423"/>
      <c r="V149" s="423"/>
      <c r="W149" s="423"/>
      <c r="X149" s="447"/>
      <c r="Y149" s="448"/>
      <c r="Z149" s="448"/>
      <c r="AA149" s="448"/>
      <c r="AB149" s="448"/>
      <c r="AC149" s="448"/>
      <c r="AD149" s="448"/>
      <c r="AE149" s="448"/>
      <c r="AF149" s="448"/>
      <c r="AG149" s="448"/>
      <c r="AH149" s="448"/>
      <c r="AI149" s="482"/>
      <c r="AJ149" s="484"/>
      <c r="AK149" s="484"/>
      <c r="AL149" s="484"/>
      <c r="AM149" s="484"/>
      <c r="AN149" s="484"/>
      <c r="AO149" s="484"/>
      <c r="AP149" s="484"/>
      <c r="AQ149" s="483"/>
      <c r="AR149" s="483"/>
      <c r="AS149" s="483"/>
      <c r="AT149" s="483"/>
      <c r="AU149" s="483"/>
      <c r="AV149" s="483"/>
      <c r="AW149" s="483"/>
      <c r="AX149" s="483"/>
      <c r="AY149" s="32"/>
      <c r="AZ149" s="32"/>
    </row>
    <row r="150" spans="1:52" s="10" customFormat="1" ht="13.9" customHeight="1">
      <c r="A150" s="32"/>
      <c r="B150" s="475"/>
      <c r="C150" s="194"/>
      <c r="D150" s="194"/>
      <c r="E150" s="194"/>
      <c r="F150" s="194"/>
      <c r="G150" s="194"/>
      <c r="H150" s="194"/>
      <c r="I150" s="194"/>
      <c r="J150" s="194"/>
      <c r="K150" s="194"/>
      <c r="L150" s="476"/>
      <c r="M150" s="423"/>
      <c r="N150" s="423"/>
      <c r="O150" s="423"/>
      <c r="P150" s="423"/>
      <c r="Q150" s="423"/>
      <c r="R150" s="423"/>
      <c r="S150" s="423"/>
      <c r="T150" s="423"/>
      <c r="U150" s="423"/>
      <c r="V150" s="423"/>
      <c r="W150" s="423"/>
      <c r="X150" s="443" t="s">
        <v>676</v>
      </c>
      <c r="Y150" s="444"/>
      <c r="Z150" s="444"/>
      <c r="AA150" s="444"/>
      <c r="AB150" s="444"/>
      <c r="AC150" s="444"/>
      <c r="AD150" s="444"/>
      <c r="AE150" s="444"/>
      <c r="AF150" s="444"/>
      <c r="AG150" s="444"/>
      <c r="AH150" s="444"/>
      <c r="AI150" s="480"/>
      <c r="AJ150" s="484"/>
      <c r="AK150" s="484"/>
      <c r="AL150" s="484"/>
      <c r="AM150" s="484"/>
      <c r="AN150" s="484"/>
      <c r="AO150" s="484"/>
      <c r="AP150" s="484"/>
      <c r="AQ150" s="483"/>
      <c r="AR150" s="483"/>
      <c r="AS150" s="483"/>
      <c r="AT150" s="483"/>
      <c r="AU150" s="483"/>
      <c r="AV150" s="483"/>
      <c r="AW150" s="483"/>
      <c r="AX150" s="483"/>
      <c r="AY150" s="32"/>
      <c r="AZ150" s="32"/>
    </row>
    <row r="151" spans="1:52" s="10" customFormat="1" ht="13.9" customHeight="1">
      <c r="A151" s="32"/>
      <c r="B151" s="475"/>
      <c r="C151" s="194"/>
      <c r="D151" s="194"/>
      <c r="E151" s="194"/>
      <c r="F151" s="194"/>
      <c r="G151" s="194"/>
      <c r="H151" s="194"/>
      <c r="I151" s="194"/>
      <c r="J151" s="194"/>
      <c r="K151" s="194"/>
      <c r="L151" s="476"/>
      <c r="M151" s="423"/>
      <c r="N151" s="423"/>
      <c r="O151" s="423"/>
      <c r="P151" s="423"/>
      <c r="Q151" s="423"/>
      <c r="R151" s="423"/>
      <c r="S151" s="423"/>
      <c r="T151" s="423"/>
      <c r="U151" s="423"/>
      <c r="V151" s="423"/>
      <c r="W151" s="423"/>
      <c r="X151" s="445"/>
      <c r="Y151" s="446"/>
      <c r="Z151" s="446"/>
      <c r="AA151" s="446"/>
      <c r="AB151" s="446"/>
      <c r="AC151" s="446"/>
      <c r="AD151" s="446"/>
      <c r="AE151" s="446"/>
      <c r="AF151" s="446"/>
      <c r="AG151" s="446"/>
      <c r="AH151" s="446"/>
      <c r="AI151" s="481"/>
      <c r="AJ151" s="484"/>
      <c r="AK151" s="484"/>
      <c r="AL151" s="484"/>
      <c r="AM151" s="484"/>
      <c r="AN151" s="484"/>
      <c r="AO151" s="484"/>
      <c r="AP151" s="484"/>
      <c r="AQ151" s="483"/>
      <c r="AR151" s="483"/>
      <c r="AS151" s="483"/>
      <c r="AT151" s="483"/>
      <c r="AU151" s="483"/>
      <c r="AV151" s="483"/>
      <c r="AW151" s="483"/>
      <c r="AX151" s="483"/>
      <c r="AY151" s="32"/>
      <c r="AZ151" s="32"/>
    </row>
    <row r="152" spans="1:52" s="10" customFormat="1" ht="13.9" customHeight="1">
      <c r="A152" s="32"/>
      <c r="B152" s="475"/>
      <c r="C152" s="194"/>
      <c r="D152" s="194"/>
      <c r="E152" s="194"/>
      <c r="F152" s="194"/>
      <c r="G152" s="194"/>
      <c r="H152" s="194"/>
      <c r="I152" s="194"/>
      <c r="J152" s="194"/>
      <c r="K152" s="194"/>
      <c r="L152" s="476"/>
      <c r="M152" s="423"/>
      <c r="N152" s="423"/>
      <c r="O152" s="423"/>
      <c r="P152" s="423"/>
      <c r="Q152" s="423"/>
      <c r="R152" s="423"/>
      <c r="S152" s="423"/>
      <c r="T152" s="423"/>
      <c r="U152" s="423"/>
      <c r="V152" s="423"/>
      <c r="W152" s="423"/>
      <c r="X152" s="445"/>
      <c r="Y152" s="446"/>
      <c r="Z152" s="446"/>
      <c r="AA152" s="446"/>
      <c r="AB152" s="446"/>
      <c r="AC152" s="446"/>
      <c r="AD152" s="446"/>
      <c r="AE152" s="446"/>
      <c r="AF152" s="446"/>
      <c r="AG152" s="446"/>
      <c r="AH152" s="446"/>
      <c r="AI152" s="481"/>
      <c r="AJ152" s="484"/>
      <c r="AK152" s="484"/>
      <c r="AL152" s="484"/>
      <c r="AM152" s="484"/>
      <c r="AN152" s="484"/>
      <c r="AO152" s="484"/>
      <c r="AP152" s="484"/>
      <c r="AQ152" s="483"/>
      <c r="AR152" s="483"/>
      <c r="AS152" s="483"/>
      <c r="AT152" s="483"/>
      <c r="AU152" s="483"/>
      <c r="AV152" s="483"/>
      <c r="AW152" s="483"/>
      <c r="AX152" s="483"/>
      <c r="AY152" s="32"/>
      <c r="AZ152" s="32"/>
    </row>
    <row r="153" spans="1:52" s="10" customFormat="1" ht="13.9" customHeight="1">
      <c r="A153" s="32"/>
      <c r="B153" s="477"/>
      <c r="C153" s="478"/>
      <c r="D153" s="478"/>
      <c r="E153" s="478"/>
      <c r="F153" s="478"/>
      <c r="G153" s="478"/>
      <c r="H153" s="478"/>
      <c r="I153" s="478"/>
      <c r="J153" s="478"/>
      <c r="K153" s="478"/>
      <c r="L153" s="479"/>
      <c r="M153" s="423"/>
      <c r="N153" s="423"/>
      <c r="O153" s="423"/>
      <c r="P153" s="423"/>
      <c r="Q153" s="423"/>
      <c r="R153" s="423"/>
      <c r="S153" s="423"/>
      <c r="T153" s="423"/>
      <c r="U153" s="423"/>
      <c r="V153" s="423"/>
      <c r="W153" s="423"/>
      <c r="X153" s="447"/>
      <c r="Y153" s="448"/>
      <c r="Z153" s="448"/>
      <c r="AA153" s="448"/>
      <c r="AB153" s="448"/>
      <c r="AC153" s="448"/>
      <c r="AD153" s="448"/>
      <c r="AE153" s="448"/>
      <c r="AF153" s="448"/>
      <c r="AG153" s="448"/>
      <c r="AH153" s="448"/>
      <c r="AI153" s="482"/>
      <c r="AJ153" s="484"/>
      <c r="AK153" s="484"/>
      <c r="AL153" s="484"/>
      <c r="AM153" s="484"/>
      <c r="AN153" s="484"/>
      <c r="AO153" s="484"/>
      <c r="AP153" s="484"/>
      <c r="AQ153" s="483"/>
      <c r="AR153" s="483"/>
      <c r="AS153" s="483"/>
      <c r="AT153" s="483"/>
      <c r="AU153" s="483"/>
      <c r="AV153" s="483"/>
      <c r="AW153" s="483"/>
      <c r="AX153" s="483"/>
      <c r="AY153" s="32"/>
      <c r="AZ153" s="32"/>
    </row>
    <row r="154" spans="1:52" s="10" customFormat="1" ht="13.9" customHeight="1">
      <c r="A154" s="32"/>
      <c r="B154" s="423" t="s">
        <v>677</v>
      </c>
      <c r="C154" s="423"/>
      <c r="D154" s="423"/>
      <c r="E154" s="423"/>
      <c r="F154" s="423"/>
      <c r="G154" s="423"/>
      <c r="H154" s="423"/>
      <c r="I154" s="423"/>
      <c r="J154" s="423"/>
      <c r="K154" s="423"/>
      <c r="L154" s="423"/>
      <c r="M154" s="423"/>
      <c r="N154" s="423"/>
      <c r="O154" s="423"/>
      <c r="P154" s="423"/>
      <c r="Q154" s="423"/>
      <c r="R154" s="423"/>
      <c r="S154" s="423"/>
      <c r="T154" s="423"/>
      <c r="U154" s="423"/>
      <c r="V154" s="423"/>
      <c r="W154" s="423"/>
      <c r="X154" s="423"/>
      <c r="Y154" s="423"/>
      <c r="Z154" s="423"/>
      <c r="AA154" s="423"/>
      <c r="AB154" s="423"/>
      <c r="AC154" s="423"/>
      <c r="AD154" s="423"/>
      <c r="AE154" s="423"/>
      <c r="AF154" s="423"/>
      <c r="AG154" s="423"/>
      <c r="AH154" s="423"/>
      <c r="AI154" s="423"/>
      <c r="AJ154" s="423"/>
      <c r="AK154" s="423"/>
      <c r="AL154" s="423"/>
      <c r="AM154" s="423"/>
      <c r="AN154" s="423"/>
      <c r="AO154" s="423"/>
      <c r="AP154" s="423"/>
      <c r="AQ154" s="423"/>
      <c r="AR154" s="423"/>
      <c r="AS154" s="423"/>
      <c r="AT154" s="423"/>
      <c r="AU154" s="423"/>
      <c r="AV154" s="423"/>
      <c r="AW154" s="423"/>
      <c r="AX154" s="423"/>
      <c r="AY154" s="32"/>
      <c r="AZ154" s="32"/>
    </row>
    <row r="155" spans="1:52" s="10" customFormat="1" ht="13.9" customHeight="1">
      <c r="A155" s="32"/>
      <c r="B155" s="423"/>
      <c r="C155" s="423"/>
      <c r="D155" s="423"/>
      <c r="E155" s="423"/>
      <c r="F155" s="423"/>
      <c r="G155" s="423"/>
      <c r="H155" s="423"/>
      <c r="I155" s="423"/>
      <c r="J155" s="423"/>
      <c r="K155" s="423"/>
      <c r="L155" s="423"/>
      <c r="M155" s="423"/>
      <c r="N155" s="423"/>
      <c r="O155" s="423"/>
      <c r="P155" s="423"/>
      <c r="Q155" s="423"/>
      <c r="R155" s="423"/>
      <c r="S155" s="423"/>
      <c r="T155" s="423"/>
      <c r="U155" s="423"/>
      <c r="V155" s="423"/>
      <c r="W155" s="423"/>
      <c r="X155" s="423"/>
      <c r="Y155" s="423"/>
      <c r="Z155" s="423"/>
      <c r="AA155" s="423"/>
      <c r="AB155" s="423"/>
      <c r="AC155" s="423"/>
      <c r="AD155" s="423"/>
      <c r="AE155" s="423"/>
      <c r="AF155" s="423"/>
      <c r="AG155" s="423"/>
      <c r="AH155" s="423"/>
      <c r="AI155" s="423"/>
      <c r="AJ155" s="423"/>
      <c r="AK155" s="423"/>
      <c r="AL155" s="423"/>
      <c r="AM155" s="423"/>
      <c r="AN155" s="423"/>
      <c r="AO155" s="423"/>
      <c r="AP155" s="423"/>
      <c r="AQ155" s="423"/>
      <c r="AR155" s="423"/>
      <c r="AS155" s="423"/>
      <c r="AT155" s="423"/>
      <c r="AU155" s="423"/>
      <c r="AV155" s="423"/>
      <c r="AW155" s="423"/>
      <c r="AX155" s="423"/>
      <c r="AY155" s="32"/>
      <c r="AZ155" s="32"/>
    </row>
    <row r="156" spans="1:52" s="10" customFormat="1" ht="13.9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521" t="s">
        <v>726</v>
      </c>
      <c r="Y156" s="521"/>
      <c r="Z156" s="521"/>
      <c r="AA156" s="521"/>
      <c r="AB156" s="521"/>
      <c r="AC156" s="521"/>
      <c r="AD156" s="521"/>
      <c r="AE156" s="521"/>
      <c r="AF156" s="521"/>
      <c r="AG156" s="521"/>
      <c r="AH156" s="521"/>
      <c r="AI156" s="521"/>
      <c r="AJ156" s="521"/>
      <c r="AK156" s="521"/>
      <c r="AL156" s="521"/>
      <c r="AM156" s="521"/>
      <c r="AN156" s="521"/>
      <c r="AO156" s="521"/>
      <c r="AP156" s="521"/>
      <c r="AQ156" s="522">
        <f>+SUM(AQ7:AX153)</f>
        <v>0</v>
      </c>
      <c r="AR156" s="522"/>
      <c r="AS156" s="522"/>
      <c r="AT156" s="522"/>
      <c r="AU156" s="522"/>
      <c r="AV156" s="522"/>
      <c r="AW156" s="522"/>
      <c r="AX156" s="522"/>
      <c r="AY156" s="32"/>
      <c r="AZ156" s="32"/>
    </row>
    <row r="157" spans="1:52" s="10" customFormat="1" ht="13.9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251"/>
      <c r="Y157" s="251"/>
      <c r="Z157" s="251"/>
      <c r="AA157" s="251"/>
      <c r="AB157" s="251"/>
      <c r="AC157" s="251"/>
      <c r="AD157" s="251"/>
      <c r="AE157" s="251"/>
      <c r="AF157" s="251"/>
      <c r="AG157" s="251"/>
      <c r="AH157" s="251"/>
      <c r="AI157" s="251"/>
      <c r="AJ157" s="251"/>
      <c r="AK157" s="251"/>
      <c r="AL157" s="251"/>
      <c r="AM157" s="251"/>
      <c r="AN157" s="251"/>
      <c r="AO157" s="251"/>
      <c r="AP157" s="251"/>
      <c r="AQ157" s="523"/>
      <c r="AR157" s="523"/>
      <c r="AS157" s="523"/>
      <c r="AT157" s="523"/>
      <c r="AU157" s="523"/>
      <c r="AV157" s="523"/>
      <c r="AW157" s="523"/>
      <c r="AX157" s="523"/>
      <c r="AY157" s="32"/>
      <c r="AZ157" s="32"/>
    </row>
    <row r="158" spans="1:52" s="10" customFormat="1" ht="13.9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251"/>
      <c r="Y158" s="251"/>
      <c r="Z158" s="251"/>
      <c r="AA158" s="251"/>
      <c r="AB158" s="251"/>
      <c r="AC158" s="251"/>
      <c r="AD158" s="251"/>
      <c r="AE158" s="251"/>
      <c r="AF158" s="251"/>
      <c r="AG158" s="251"/>
      <c r="AH158" s="251"/>
      <c r="AI158" s="251"/>
      <c r="AJ158" s="251"/>
      <c r="AK158" s="251"/>
      <c r="AL158" s="251"/>
      <c r="AM158" s="251"/>
      <c r="AN158" s="251"/>
      <c r="AO158" s="251"/>
      <c r="AP158" s="251"/>
      <c r="AQ158" s="523"/>
      <c r="AR158" s="523"/>
      <c r="AS158" s="523"/>
      <c r="AT158" s="523"/>
      <c r="AU158" s="523"/>
      <c r="AV158" s="523"/>
      <c r="AW158" s="523"/>
      <c r="AX158" s="523"/>
      <c r="AY158" s="32"/>
      <c r="AZ158" s="32"/>
    </row>
    <row r="159" spans="1:52" s="9" customFormat="1" ht="13.9" customHeight="1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</row>
    <row r="160" spans="1:52" s="9" customFormat="1" ht="13.9" customHeight="1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</row>
    <row r="161" spans="13:27" s="9" customFormat="1" ht="13.9" customHeight="1"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3:27" s="9" customFormat="1" ht="13.9" customHeight="1"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3:27" s="9" customFormat="1" ht="13.9" customHeight="1"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3:27" s="9" customFormat="1" ht="13.9" customHeight="1"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3:27" s="9" customFormat="1" ht="13.9" customHeight="1"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3:27" s="9" customFormat="1" ht="13.9" customHeight="1"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3:27" s="9" customFormat="1" ht="13.9" customHeight="1"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</sheetData>
  <sheetProtection password="B224" sheet="1" objects="1" scenarios="1" selectLockedCells="1"/>
  <mergeCells count="107">
    <mergeCell ref="A1:AZ2"/>
    <mergeCell ref="AQ4:AX6"/>
    <mergeCell ref="B4:L6"/>
    <mergeCell ref="M4:W6"/>
    <mergeCell ref="X4:AI6"/>
    <mergeCell ref="AQ7:AX16"/>
    <mergeCell ref="AJ4:AP6"/>
    <mergeCell ref="AQ17:AX25"/>
    <mergeCell ref="AQ63:AX65"/>
    <mergeCell ref="AJ63:AP65"/>
    <mergeCell ref="X63:AI65"/>
    <mergeCell ref="AJ17:AP25"/>
    <mergeCell ref="X17:AI25"/>
    <mergeCell ref="AJ29:AP33"/>
    <mergeCell ref="AQ29:AX33"/>
    <mergeCell ref="AJ7:AP16"/>
    <mergeCell ref="AQ56:AX62"/>
    <mergeCell ref="AJ56:AP62"/>
    <mergeCell ref="M7:W16"/>
    <mergeCell ref="X7:AI16"/>
    <mergeCell ref="AQ34:AX45"/>
    <mergeCell ref="AJ34:AP45"/>
    <mergeCell ref="X156:AP158"/>
    <mergeCell ref="AQ156:AX158"/>
    <mergeCell ref="X66:AI69"/>
    <mergeCell ref="X70:AI81"/>
    <mergeCell ref="AJ70:AP73"/>
    <mergeCell ref="AJ74:AP77"/>
    <mergeCell ref="AQ82:AX93"/>
    <mergeCell ref="AJ82:AP93"/>
    <mergeCell ref="X82:AI93"/>
    <mergeCell ref="AJ121:AP124"/>
    <mergeCell ref="X150:AI153"/>
    <mergeCell ref="AQ66:AX69"/>
    <mergeCell ref="AJ66:AP69"/>
    <mergeCell ref="AQ74:AX77"/>
    <mergeCell ref="AQ70:AX73"/>
    <mergeCell ref="AQ78:AX81"/>
    <mergeCell ref="AJ104:AP110"/>
    <mergeCell ref="AJ111:AP113"/>
    <mergeCell ref="AQ111:AX113"/>
    <mergeCell ref="AQ104:AX110"/>
    <mergeCell ref="AQ101:AX103"/>
    <mergeCell ref="B154:AX155"/>
    <mergeCell ref="AQ125:AX139"/>
    <mergeCell ref="AJ125:AP139"/>
    <mergeCell ref="AQ26:AX28"/>
    <mergeCell ref="B70:L81"/>
    <mergeCell ref="M63:W65"/>
    <mergeCell ref="B7:L33"/>
    <mergeCell ref="M56:W62"/>
    <mergeCell ref="X56:AI62"/>
    <mergeCell ref="M26:W28"/>
    <mergeCell ref="X26:AI28"/>
    <mergeCell ref="B34:L45"/>
    <mergeCell ref="M34:W45"/>
    <mergeCell ref="X34:AI39"/>
    <mergeCell ref="X40:AI45"/>
    <mergeCell ref="B46:L55"/>
    <mergeCell ref="M29:W33"/>
    <mergeCell ref="X29:AI33"/>
    <mergeCell ref="B82:L93"/>
    <mergeCell ref="M82:W93"/>
    <mergeCell ref="M17:W25"/>
    <mergeCell ref="AJ94:AP100"/>
    <mergeCell ref="M114:W120"/>
    <mergeCell ref="AJ101:AP103"/>
    <mergeCell ref="AJ78:AP81"/>
    <mergeCell ref="X98:AI100"/>
    <mergeCell ref="X94:AI97"/>
    <mergeCell ref="M101:W103"/>
    <mergeCell ref="M104:W110"/>
    <mergeCell ref="M111:W113"/>
    <mergeCell ref="AJ114:AP120"/>
    <mergeCell ref="M74:W77"/>
    <mergeCell ref="M78:W81"/>
    <mergeCell ref="B56:L69"/>
    <mergeCell ref="M70:W73"/>
    <mergeCell ref="M66:W69"/>
    <mergeCell ref="AJ26:AP28"/>
    <mergeCell ref="M46:W55"/>
    <mergeCell ref="X46:AI50"/>
    <mergeCell ref="X51:AI55"/>
    <mergeCell ref="AJ46:AP55"/>
    <mergeCell ref="AQ46:AX55"/>
    <mergeCell ref="M94:W100"/>
    <mergeCell ref="AQ94:AX100"/>
    <mergeCell ref="AQ114:AX120"/>
    <mergeCell ref="AQ121:AX124"/>
    <mergeCell ref="B94:L124"/>
    <mergeCell ref="B140:L146"/>
    <mergeCell ref="X140:AI146"/>
    <mergeCell ref="B147:L153"/>
    <mergeCell ref="M147:W153"/>
    <mergeCell ref="X147:AI149"/>
    <mergeCell ref="B125:L139"/>
    <mergeCell ref="M125:W139"/>
    <mergeCell ref="AQ147:AX153"/>
    <mergeCell ref="AJ147:AP153"/>
    <mergeCell ref="M140:W146"/>
    <mergeCell ref="AJ140:AP146"/>
    <mergeCell ref="AQ140:AX146"/>
    <mergeCell ref="X125:AI139"/>
    <mergeCell ref="M121:W124"/>
    <mergeCell ref="X101:AI113"/>
    <mergeCell ref="X114:AI120"/>
    <mergeCell ref="X121:AI124"/>
  </mergeCells>
  <pageMargins left="0.74803149606299213" right="0.74803149606299213" top="0.98425196850393704" bottom="0.98425196850393704" header="0.51181102362204722" footer="0.51181102362204722"/>
  <pageSetup paperSize="9" scale="3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116"/>
  <sheetViews>
    <sheetView zoomScale="80" zoomScaleNormal="80" workbookViewId="0">
      <selection activeCell="Y9" sqref="Y9:AK11"/>
    </sheetView>
  </sheetViews>
  <sheetFormatPr defaultColWidth="2.33203125" defaultRowHeight="13.9" customHeight="1"/>
  <cols>
    <col min="1" max="16384" width="2.33203125" style="2"/>
  </cols>
  <sheetData>
    <row r="1" spans="1:53" s="3" customFormat="1" ht="13.9" customHeight="1">
      <c r="A1" s="246" t="s">
        <v>138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</row>
    <row r="2" spans="1:53" s="3" customFormat="1" ht="13.9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</row>
    <row r="3" spans="1:53" s="3" customFormat="1" ht="13.9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</row>
    <row r="4" spans="1:53" s="3" customFormat="1" ht="13.9" customHeight="1">
      <c r="A4" s="26"/>
      <c r="B4" s="30"/>
      <c r="C4" s="26"/>
      <c r="D4" s="26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</row>
    <row r="5" spans="1:53" s="3" customFormat="1" ht="13.9" customHeight="1">
      <c r="A5" s="312"/>
      <c r="B5" s="312"/>
      <c r="C5" s="423" t="s">
        <v>139</v>
      </c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3" t="s">
        <v>200</v>
      </c>
      <c r="Z5" s="423" t="s">
        <v>140</v>
      </c>
      <c r="AA5" s="423" t="s">
        <v>140</v>
      </c>
      <c r="AB5" s="423" t="s">
        <v>140</v>
      </c>
      <c r="AC5" s="423" t="s">
        <v>140</v>
      </c>
      <c r="AD5" s="423" t="s">
        <v>140</v>
      </c>
      <c r="AE5" s="423" t="s">
        <v>140</v>
      </c>
      <c r="AF5" s="423" t="s">
        <v>140</v>
      </c>
      <c r="AG5" s="423" t="s">
        <v>140</v>
      </c>
      <c r="AH5" s="423" t="s">
        <v>140</v>
      </c>
      <c r="AI5" s="423" t="s">
        <v>140</v>
      </c>
      <c r="AJ5" s="423" t="s">
        <v>140</v>
      </c>
      <c r="AK5" s="423" t="s">
        <v>140</v>
      </c>
      <c r="AL5" s="423" t="s">
        <v>141</v>
      </c>
      <c r="AM5" s="423"/>
      <c r="AN5" s="423"/>
      <c r="AO5" s="439" t="s">
        <v>142</v>
      </c>
      <c r="AP5" s="439"/>
      <c r="AQ5" s="439"/>
      <c r="AR5" s="439"/>
      <c r="AS5" s="439"/>
      <c r="AT5" s="439"/>
      <c r="AU5" s="439"/>
      <c r="AV5" s="439"/>
      <c r="AW5" s="439"/>
      <c r="AX5" s="439"/>
      <c r="AY5" s="26"/>
      <c r="AZ5" s="26"/>
      <c r="BA5" s="26"/>
    </row>
    <row r="6" spans="1:53" s="3" customFormat="1" ht="13.9" customHeight="1">
      <c r="A6" s="312"/>
      <c r="B6" s="312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39"/>
      <c r="AP6" s="439"/>
      <c r="AQ6" s="439"/>
      <c r="AR6" s="439"/>
      <c r="AS6" s="439"/>
      <c r="AT6" s="439"/>
      <c r="AU6" s="439"/>
      <c r="AV6" s="439"/>
      <c r="AW6" s="439"/>
      <c r="AX6" s="439"/>
      <c r="AY6" s="26"/>
      <c r="AZ6" s="26"/>
      <c r="BA6" s="26"/>
    </row>
    <row r="7" spans="1:53" s="3" customFormat="1" ht="13.9" customHeight="1">
      <c r="A7" s="312"/>
      <c r="B7" s="312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3"/>
      <c r="Y7" s="423" t="s">
        <v>140</v>
      </c>
      <c r="Z7" s="423" t="s">
        <v>140</v>
      </c>
      <c r="AA7" s="423" t="s">
        <v>140</v>
      </c>
      <c r="AB7" s="423" t="s">
        <v>140</v>
      </c>
      <c r="AC7" s="423" t="s">
        <v>140</v>
      </c>
      <c r="AD7" s="423" t="s">
        <v>140</v>
      </c>
      <c r="AE7" s="423" t="s">
        <v>140</v>
      </c>
      <c r="AF7" s="423" t="s">
        <v>140</v>
      </c>
      <c r="AG7" s="423" t="s">
        <v>140</v>
      </c>
      <c r="AH7" s="423" t="s">
        <v>140</v>
      </c>
      <c r="AI7" s="423" t="s">
        <v>140</v>
      </c>
      <c r="AJ7" s="423" t="s">
        <v>140</v>
      </c>
      <c r="AK7" s="423" t="s">
        <v>140</v>
      </c>
      <c r="AL7" s="423"/>
      <c r="AM7" s="423"/>
      <c r="AN7" s="423"/>
      <c r="AO7" s="439"/>
      <c r="AP7" s="439"/>
      <c r="AQ7" s="439"/>
      <c r="AR7" s="439"/>
      <c r="AS7" s="439"/>
      <c r="AT7" s="439"/>
      <c r="AU7" s="439"/>
      <c r="AV7" s="439"/>
      <c r="AW7" s="439"/>
      <c r="AX7" s="439"/>
      <c r="AY7" s="26"/>
      <c r="AZ7" s="26"/>
      <c r="BA7" s="26"/>
    </row>
    <row r="8" spans="1:53" s="3" customFormat="1" ht="13.9" customHeight="1">
      <c r="A8" s="312"/>
      <c r="B8" s="312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23"/>
      <c r="Y8" s="423" t="s">
        <v>140</v>
      </c>
      <c r="Z8" s="423" t="s">
        <v>140</v>
      </c>
      <c r="AA8" s="423" t="s">
        <v>140</v>
      </c>
      <c r="AB8" s="423" t="s">
        <v>140</v>
      </c>
      <c r="AC8" s="423" t="s">
        <v>140</v>
      </c>
      <c r="AD8" s="423" t="s">
        <v>140</v>
      </c>
      <c r="AE8" s="423" t="s">
        <v>140</v>
      </c>
      <c r="AF8" s="423" t="s">
        <v>140</v>
      </c>
      <c r="AG8" s="423" t="s">
        <v>140</v>
      </c>
      <c r="AH8" s="423" t="s">
        <v>140</v>
      </c>
      <c r="AI8" s="423" t="s">
        <v>140</v>
      </c>
      <c r="AJ8" s="423" t="s">
        <v>140</v>
      </c>
      <c r="AK8" s="423" t="s">
        <v>140</v>
      </c>
      <c r="AL8" s="423"/>
      <c r="AM8" s="423"/>
      <c r="AN8" s="423"/>
      <c r="AO8" s="439"/>
      <c r="AP8" s="439"/>
      <c r="AQ8" s="439"/>
      <c r="AR8" s="439"/>
      <c r="AS8" s="439"/>
      <c r="AT8" s="439"/>
      <c r="AU8" s="439"/>
      <c r="AV8" s="439"/>
      <c r="AW8" s="439"/>
      <c r="AX8" s="439"/>
      <c r="AY8" s="26"/>
      <c r="AZ8" s="26"/>
      <c r="BA8" s="26"/>
    </row>
    <row r="9" spans="1:53" s="3" customFormat="1" ht="13.9" customHeight="1">
      <c r="A9" s="312" t="s">
        <v>741</v>
      </c>
      <c r="B9" s="312"/>
      <c r="C9" s="562" t="s">
        <v>733</v>
      </c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4"/>
      <c r="Y9" s="553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555"/>
      <c r="AL9" s="443" t="s">
        <v>732</v>
      </c>
      <c r="AM9" s="444"/>
      <c r="AN9" s="480"/>
      <c r="AO9" s="544">
        <f>+Y9/AL9</f>
        <v>0</v>
      </c>
      <c r="AP9" s="545"/>
      <c r="AQ9" s="545"/>
      <c r="AR9" s="545"/>
      <c r="AS9" s="545"/>
      <c r="AT9" s="545"/>
      <c r="AU9" s="545"/>
      <c r="AV9" s="545"/>
      <c r="AW9" s="545"/>
      <c r="AX9" s="546"/>
      <c r="AY9" s="26"/>
      <c r="AZ9" s="26"/>
      <c r="BA9" s="26"/>
    </row>
    <row r="10" spans="1:53" s="3" customFormat="1" ht="13.9" customHeight="1">
      <c r="A10" s="312"/>
      <c r="B10" s="312"/>
      <c r="C10" s="565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566"/>
      <c r="Y10" s="556"/>
      <c r="Z10" s="557"/>
      <c r="AA10" s="557"/>
      <c r="AB10" s="557"/>
      <c r="AC10" s="557"/>
      <c r="AD10" s="557"/>
      <c r="AE10" s="557"/>
      <c r="AF10" s="557"/>
      <c r="AG10" s="557"/>
      <c r="AH10" s="557"/>
      <c r="AI10" s="557"/>
      <c r="AJ10" s="557"/>
      <c r="AK10" s="558"/>
      <c r="AL10" s="445"/>
      <c r="AM10" s="446"/>
      <c r="AN10" s="481"/>
      <c r="AO10" s="547"/>
      <c r="AP10" s="548"/>
      <c r="AQ10" s="548"/>
      <c r="AR10" s="548"/>
      <c r="AS10" s="548"/>
      <c r="AT10" s="548"/>
      <c r="AU10" s="548"/>
      <c r="AV10" s="548"/>
      <c r="AW10" s="548"/>
      <c r="AX10" s="549"/>
      <c r="AY10" s="26"/>
      <c r="AZ10" s="26"/>
      <c r="BA10" s="26"/>
    </row>
    <row r="11" spans="1:53" s="3" customFormat="1" ht="13.9" customHeight="1">
      <c r="A11" s="312"/>
      <c r="B11" s="312"/>
      <c r="C11" s="567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9"/>
      <c r="Y11" s="559"/>
      <c r="Z11" s="560"/>
      <c r="AA11" s="560"/>
      <c r="AB11" s="560"/>
      <c r="AC11" s="560"/>
      <c r="AD11" s="560"/>
      <c r="AE11" s="560"/>
      <c r="AF11" s="560"/>
      <c r="AG11" s="560"/>
      <c r="AH11" s="560"/>
      <c r="AI11" s="560"/>
      <c r="AJ11" s="560"/>
      <c r="AK11" s="561"/>
      <c r="AL11" s="447"/>
      <c r="AM11" s="448"/>
      <c r="AN11" s="482"/>
      <c r="AO11" s="550"/>
      <c r="AP11" s="551"/>
      <c r="AQ11" s="551"/>
      <c r="AR11" s="551"/>
      <c r="AS11" s="551"/>
      <c r="AT11" s="551"/>
      <c r="AU11" s="551"/>
      <c r="AV11" s="551"/>
      <c r="AW11" s="551"/>
      <c r="AX11" s="552"/>
      <c r="AY11" s="26"/>
      <c r="AZ11" s="26"/>
      <c r="BA11" s="26"/>
    </row>
    <row r="12" spans="1:53" s="3" customFormat="1" ht="13.9" customHeight="1">
      <c r="A12" s="312" t="s">
        <v>742</v>
      </c>
      <c r="B12" s="312"/>
      <c r="C12" s="580" t="s">
        <v>143</v>
      </c>
      <c r="D12" s="580"/>
      <c r="E12" s="580"/>
      <c r="F12" s="580"/>
      <c r="G12" s="580"/>
      <c r="H12" s="580"/>
      <c r="I12" s="580"/>
      <c r="J12" s="580"/>
      <c r="K12" s="580"/>
      <c r="L12" s="580"/>
      <c r="M12" s="580"/>
      <c r="N12" s="580"/>
      <c r="O12" s="580"/>
      <c r="P12" s="580"/>
      <c r="Q12" s="580"/>
      <c r="R12" s="580"/>
      <c r="S12" s="580"/>
      <c r="T12" s="580"/>
      <c r="U12" s="580"/>
      <c r="V12" s="580"/>
      <c r="W12" s="580"/>
      <c r="X12" s="580"/>
      <c r="Y12" s="581"/>
      <c r="Z12" s="582"/>
      <c r="AA12" s="582"/>
      <c r="AB12" s="582"/>
      <c r="AC12" s="582"/>
      <c r="AD12" s="582"/>
      <c r="AE12" s="582"/>
      <c r="AF12" s="582"/>
      <c r="AG12" s="582"/>
      <c r="AH12" s="582"/>
      <c r="AI12" s="582"/>
      <c r="AJ12" s="582"/>
      <c r="AK12" s="582"/>
      <c r="AL12" s="471">
        <v>10</v>
      </c>
      <c r="AM12" s="471">
        <v>10</v>
      </c>
      <c r="AN12" s="471">
        <v>10</v>
      </c>
      <c r="AO12" s="587">
        <f>Y12/AL12</f>
        <v>0</v>
      </c>
      <c r="AP12" s="587"/>
      <c r="AQ12" s="587"/>
      <c r="AR12" s="587"/>
      <c r="AS12" s="587"/>
      <c r="AT12" s="587"/>
      <c r="AU12" s="587"/>
      <c r="AV12" s="587"/>
      <c r="AW12" s="587"/>
      <c r="AX12" s="587"/>
      <c r="AY12" s="26"/>
      <c r="AZ12" s="26"/>
      <c r="BA12" s="26"/>
    </row>
    <row r="13" spans="1:53" s="3" customFormat="1" ht="13.9" customHeight="1">
      <c r="A13" s="312"/>
      <c r="B13" s="312"/>
      <c r="C13" s="580"/>
      <c r="D13" s="580"/>
      <c r="E13" s="580"/>
      <c r="F13" s="580"/>
      <c r="G13" s="580"/>
      <c r="H13" s="580"/>
      <c r="I13" s="580"/>
      <c r="J13" s="580"/>
      <c r="K13" s="580"/>
      <c r="L13" s="580"/>
      <c r="M13" s="580"/>
      <c r="N13" s="580"/>
      <c r="O13" s="580"/>
      <c r="P13" s="580"/>
      <c r="Q13" s="580"/>
      <c r="R13" s="580"/>
      <c r="S13" s="580"/>
      <c r="T13" s="580"/>
      <c r="U13" s="580"/>
      <c r="V13" s="580"/>
      <c r="W13" s="580"/>
      <c r="X13" s="580"/>
      <c r="Y13" s="583"/>
      <c r="Z13" s="584"/>
      <c r="AA13" s="584"/>
      <c r="AB13" s="584"/>
      <c r="AC13" s="584"/>
      <c r="AD13" s="584"/>
      <c r="AE13" s="584"/>
      <c r="AF13" s="584"/>
      <c r="AG13" s="584"/>
      <c r="AH13" s="584"/>
      <c r="AI13" s="584"/>
      <c r="AJ13" s="584"/>
      <c r="AK13" s="584"/>
      <c r="AL13" s="471">
        <v>30</v>
      </c>
      <c r="AM13" s="471">
        <v>30</v>
      </c>
      <c r="AN13" s="471">
        <v>30</v>
      </c>
      <c r="AO13" s="587"/>
      <c r="AP13" s="587"/>
      <c r="AQ13" s="587"/>
      <c r="AR13" s="587"/>
      <c r="AS13" s="587"/>
      <c r="AT13" s="587"/>
      <c r="AU13" s="587"/>
      <c r="AV13" s="587"/>
      <c r="AW13" s="587"/>
      <c r="AX13" s="587"/>
      <c r="AY13" s="26"/>
      <c r="AZ13" s="26"/>
      <c r="BA13" s="26"/>
    </row>
    <row r="14" spans="1:53" s="3" customFormat="1" ht="13.9" customHeight="1">
      <c r="A14" s="312"/>
      <c r="B14" s="312"/>
      <c r="C14" s="580"/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0"/>
      <c r="V14" s="580"/>
      <c r="W14" s="580"/>
      <c r="X14" s="580"/>
      <c r="Y14" s="585"/>
      <c r="Z14" s="586"/>
      <c r="AA14" s="586"/>
      <c r="AB14" s="586"/>
      <c r="AC14" s="586"/>
      <c r="AD14" s="586"/>
      <c r="AE14" s="586"/>
      <c r="AF14" s="586"/>
      <c r="AG14" s="586"/>
      <c r="AH14" s="586"/>
      <c r="AI14" s="586"/>
      <c r="AJ14" s="586"/>
      <c r="AK14" s="586"/>
      <c r="AL14" s="471">
        <v>10</v>
      </c>
      <c r="AM14" s="471">
        <v>10</v>
      </c>
      <c r="AN14" s="471">
        <v>10</v>
      </c>
      <c r="AO14" s="587"/>
      <c r="AP14" s="587"/>
      <c r="AQ14" s="587"/>
      <c r="AR14" s="587"/>
      <c r="AS14" s="587"/>
      <c r="AT14" s="587"/>
      <c r="AU14" s="587"/>
      <c r="AV14" s="587"/>
      <c r="AW14" s="587"/>
      <c r="AX14" s="587"/>
      <c r="AY14" s="26"/>
      <c r="AZ14" s="26"/>
      <c r="BA14" s="26"/>
    </row>
    <row r="15" spans="1:53" s="3" customFormat="1" ht="13.9" customHeight="1">
      <c r="A15" s="312" t="s">
        <v>743</v>
      </c>
      <c r="B15" s="312"/>
      <c r="C15" s="570" t="s">
        <v>735</v>
      </c>
      <c r="D15" s="571"/>
      <c r="E15" s="571"/>
      <c r="F15" s="571"/>
      <c r="G15" s="571"/>
      <c r="H15" s="571"/>
      <c r="I15" s="571"/>
      <c r="J15" s="571"/>
      <c r="K15" s="571"/>
      <c r="L15" s="571"/>
      <c r="M15" s="571"/>
      <c r="N15" s="571"/>
      <c r="O15" s="571"/>
      <c r="P15" s="571"/>
      <c r="Q15" s="571"/>
      <c r="R15" s="571"/>
      <c r="S15" s="571"/>
      <c r="T15" s="571"/>
      <c r="U15" s="571"/>
      <c r="V15" s="571"/>
      <c r="W15" s="571"/>
      <c r="X15" s="571"/>
      <c r="Y15" s="571"/>
      <c r="Z15" s="571"/>
      <c r="AA15" s="571"/>
      <c r="AB15" s="571"/>
      <c r="AC15" s="571"/>
      <c r="AD15" s="571"/>
      <c r="AE15" s="571"/>
      <c r="AF15" s="571"/>
      <c r="AG15" s="571"/>
      <c r="AH15" s="571"/>
      <c r="AI15" s="571"/>
      <c r="AJ15" s="571"/>
      <c r="AK15" s="571"/>
      <c r="AL15" s="571"/>
      <c r="AM15" s="571"/>
      <c r="AN15" s="572"/>
      <c r="AO15" s="544">
        <f>+AO9+AO12</f>
        <v>0</v>
      </c>
      <c r="AP15" s="545"/>
      <c r="AQ15" s="545"/>
      <c r="AR15" s="545"/>
      <c r="AS15" s="545"/>
      <c r="AT15" s="545"/>
      <c r="AU15" s="545"/>
      <c r="AV15" s="545"/>
      <c r="AW15" s="545"/>
      <c r="AX15" s="546"/>
      <c r="AY15" s="26"/>
      <c r="AZ15" s="26"/>
      <c r="BA15" s="26"/>
    </row>
    <row r="16" spans="1:53" s="3" customFormat="1" ht="13.9" customHeight="1">
      <c r="A16" s="312"/>
      <c r="B16" s="312"/>
      <c r="C16" s="573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574"/>
      <c r="S16" s="574"/>
      <c r="T16" s="574"/>
      <c r="U16" s="574"/>
      <c r="V16" s="574"/>
      <c r="W16" s="574"/>
      <c r="X16" s="574"/>
      <c r="Y16" s="574"/>
      <c r="Z16" s="574"/>
      <c r="AA16" s="574"/>
      <c r="AB16" s="574"/>
      <c r="AC16" s="574"/>
      <c r="AD16" s="574"/>
      <c r="AE16" s="574"/>
      <c r="AF16" s="574"/>
      <c r="AG16" s="574"/>
      <c r="AH16" s="574"/>
      <c r="AI16" s="574"/>
      <c r="AJ16" s="574"/>
      <c r="AK16" s="574"/>
      <c r="AL16" s="574"/>
      <c r="AM16" s="574"/>
      <c r="AN16" s="575"/>
      <c r="AO16" s="547"/>
      <c r="AP16" s="548"/>
      <c r="AQ16" s="548"/>
      <c r="AR16" s="548"/>
      <c r="AS16" s="548"/>
      <c r="AT16" s="548"/>
      <c r="AU16" s="548"/>
      <c r="AV16" s="548"/>
      <c r="AW16" s="548"/>
      <c r="AX16" s="549"/>
      <c r="AY16" s="26"/>
      <c r="AZ16" s="26"/>
      <c r="BA16" s="26"/>
    </row>
    <row r="17" spans="1:53" s="3" customFormat="1" ht="13.9" customHeight="1">
      <c r="A17" s="312"/>
      <c r="B17" s="312"/>
      <c r="C17" s="576"/>
      <c r="D17" s="577"/>
      <c r="E17" s="577"/>
      <c r="F17" s="577"/>
      <c r="G17" s="577"/>
      <c r="H17" s="577"/>
      <c r="I17" s="577"/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  <c r="W17" s="577"/>
      <c r="X17" s="577"/>
      <c r="Y17" s="577"/>
      <c r="Z17" s="577"/>
      <c r="AA17" s="577"/>
      <c r="AB17" s="577"/>
      <c r="AC17" s="577"/>
      <c r="AD17" s="577"/>
      <c r="AE17" s="577"/>
      <c r="AF17" s="577"/>
      <c r="AG17" s="577"/>
      <c r="AH17" s="577"/>
      <c r="AI17" s="577"/>
      <c r="AJ17" s="577"/>
      <c r="AK17" s="577"/>
      <c r="AL17" s="577"/>
      <c r="AM17" s="577"/>
      <c r="AN17" s="578"/>
      <c r="AO17" s="550"/>
      <c r="AP17" s="551"/>
      <c r="AQ17" s="551"/>
      <c r="AR17" s="551"/>
      <c r="AS17" s="551"/>
      <c r="AT17" s="551"/>
      <c r="AU17" s="551"/>
      <c r="AV17" s="551"/>
      <c r="AW17" s="551"/>
      <c r="AX17" s="552"/>
      <c r="AY17" s="26"/>
      <c r="AZ17" s="26"/>
      <c r="BA17" s="26"/>
    </row>
    <row r="18" spans="1:53" s="3" customFormat="1" ht="13.9" customHeight="1">
      <c r="A18" s="312" t="s">
        <v>744</v>
      </c>
      <c r="B18" s="312"/>
      <c r="C18" s="580" t="s">
        <v>738</v>
      </c>
      <c r="D18" s="580"/>
      <c r="E18" s="580"/>
      <c r="F18" s="580"/>
      <c r="G18" s="580"/>
      <c r="H18" s="580"/>
      <c r="I18" s="580"/>
      <c r="J18" s="580"/>
      <c r="K18" s="580"/>
      <c r="L18" s="580"/>
      <c r="M18" s="580"/>
      <c r="N18" s="580"/>
      <c r="O18" s="580"/>
      <c r="P18" s="580"/>
      <c r="Q18" s="580"/>
      <c r="R18" s="580"/>
      <c r="S18" s="580"/>
      <c r="T18" s="580"/>
      <c r="U18" s="580"/>
      <c r="V18" s="580"/>
      <c r="W18" s="580"/>
      <c r="X18" s="580"/>
      <c r="Y18" s="423" t="s">
        <v>739</v>
      </c>
      <c r="Z18" s="423"/>
      <c r="AA18" s="423"/>
      <c r="AB18" s="423"/>
      <c r="AC18" s="423"/>
      <c r="AD18" s="423"/>
      <c r="AE18" s="423"/>
      <c r="AF18" s="423"/>
      <c r="AG18" s="423"/>
      <c r="AH18" s="423"/>
      <c r="AI18" s="423"/>
      <c r="AJ18" s="423"/>
      <c r="AK18" s="423"/>
      <c r="AL18" s="423" t="s">
        <v>740</v>
      </c>
      <c r="AM18" s="423"/>
      <c r="AN18" s="423"/>
      <c r="AO18" s="439" t="s">
        <v>142</v>
      </c>
      <c r="AP18" s="439"/>
      <c r="AQ18" s="439"/>
      <c r="AR18" s="439"/>
      <c r="AS18" s="439"/>
      <c r="AT18" s="439"/>
      <c r="AU18" s="439"/>
      <c r="AV18" s="439"/>
      <c r="AW18" s="439"/>
      <c r="AX18" s="439"/>
      <c r="AY18" s="26"/>
      <c r="AZ18" s="26"/>
      <c r="BA18" s="26"/>
    </row>
    <row r="19" spans="1:53" s="3" customFormat="1" ht="13.9" customHeight="1">
      <c r="A19" s="312"/>
      <c r="B19" s="312"/>
      <c r="C19" s="580"/>
      <c r="D19" s="580"/>
      <c r="E19" s="580"/>
      <c r="F19" s="580"/>
      <c r="G19" s="580"/>
      <c r="H19" s="580"/>
      <c r="I19" s="580"/>
      <c r="J19" s="580"/>
      <c r="K19" s="580"/>
      <c r="L19" s="580"/>
      <c r="M19" s="580"/>
      <c r="N19" s="580"/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423"/>
      <c r="Z19" s="423"/>
      <c r="AA19" s="423"/>
      <c r="AB19" s="423"/>
      <c r="AC19" s="423"/>
      <c r="AD19" s="423"/>
      <c r="AE19" s="423"/>
      <c r="AF19" s="423"/>
      <c r="AG19" s="423"/>
      <c r="AH19" s="423"/>
      <c r="AI19" s="423"/>
      <c r="AJ19" s="423"/>
      <c r="AK19" s="423"/>
      <c r="AL19" s="423"/>
      <c r="AM19" s="423"/>
      <c r="AN19" s="423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26"/>
      <c r="AZ19" s="26"/>
      <c r="BA19" s="26"/>
    </row>
    <row r="20" spans="1:53" s="3" customFormat="1" ht="13.9" customHeight="1">
      <c r="A20" s="312"/>
      <c r="B20" s="312"/>
      <c r="C20" s="580"/>
      <c r="D20" s="580"/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580"/>
      <c r="P20" s="580"/>
      <c r="Q20" s="580"/>
      <c r="R20" s="580"/>
      <c r="S20" s="580"/>
      <c r="T20" s="580"/>
      <c r="U20" s="580"/>
      <c r="V20" s="580"/>
      <c r="W20" s="580"/>
      <c r="X20" s="580"/>
      <c r="Y20" s="423"/>
      <c r="Z20" s="423"/>
      <c r="AA20" s="423"/>
      <c r="AB20" s="423"/>
      <c r="AC20" s="423"/>
      <c r="AD20" s="423"/>
      <c r="AE20" s="423"/>
      <c r="AF20" s="423"/>
      <c r="AG20" s="423"/>
      <c r="AH20" s="423"/>
      <c r="AI20" s="423"/>
      <c r="AJ20" s="423"/>
      <c r="AK20" s="423"/>
      <c r="AL20" s="423"/>
      <c r="AM20" s="423"/>
      <c r="AN20" s="423"/>
      <c r="AO20" s="439"/>
      <c r="AP20" s="439"/>
      <c r="AQ20" s="439"/>
      <c r="AR20" s="439"/>
      <c r="AS20" s="439"/>
      <c r="AT20" s="439"/>
      <c r="AU20" s="439"/>
      <c r="AV20" s="439"/>
      <c r="AW20" s="439"/>
      <c r="AX20" s="439"/>
      <c r="AY20" s="26"/>
      <c r="AZ20" s="26"/>
      <c r="BA20" s="26"/>
    </row>
    <row r="21" spans="1:53" s="3" customFormat="1" ht="13.9" customHeight="1">
      <c r="A21" s="538" t="s">
        <v>745</v>
      </c>
      <c r="B21" s="539"/>
      <c r="C21" s="580" t="s">
        <v>748</v>
      </c>
      <c r="D21" s="580"/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580"/>
      <c r="P21" s="580"/>
      <c r="Q21" s="580"/>
      <c r="R21" s="580"/>
      <c r="S21" s="580"/>
      <c r="T21" s="580"/>
      <c r="U21" s="580"/>
      <c r="V21" s="580"/>
      <c r="W21" s="580"/>
      <c r="X21" s="580"/>
      <c r="Y21" s="589"/>
      <c r="Z21" s="589"/>
      <c r="AA21" s="589"/>
      <c r="AB21" s="589"/>
      <c r="AC21" s="589"/>
      <c r="AD21" s="589"/>
      <c r="AE21" s="589"/>
      <c r="AF21" s="589"/>
      <c r="AG21" s="589"/>
      <c r="AH21" s="589"/>
      <c r="AI21" s="589"/>
      <c r="AJ21" s="589"/>
      <c r="AK21" s="589"/>
      <c r="AL21" s="589"/>
      <c r="AM21" s="589"/>
      <c r="AN21" s="589"/>
      <c r="AO21" s="590"/>
      <c r="AP21" s="590"/>
      <c r="AQ21" s="590"/>
      <c r="AR21" s="590"/>
      <c r="AS21" s="590"/>
      <c r="AT21" s="590"/>
      <c r="AU21" s="590"/>
      <c r="AV21" s="590"/>
      <c r="AW21" s="590"/>
      <c r="AX21" s="590"/>
      <c r="AY21" s="26"/>
      <c r="AZ21" s="26"/>
      <c r="BA21" s="26"/>
    </row>
    <row r="22" spans="1:53" s="3" customFormat="1" ht="13.9" customHeight="1">
      <c r="A22" s="540"/>
      <c r="B22" s="541"/>
      <c r="C22" s="580"/>
      <c r="D22" s="580"/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80"/>
      <c r="W22" s="580"/>
      <c r="X22" s="580"/>
      <c r="Y22" s="589"/>
      <c r="Z22" s="589"/>
      <c r="AA22" s="589"/>
      <c r="AB22" s="589"/>
      <c r="AC22" s="589"/>
      <c r="AD22" s="589"/>
      <c r="AE22" s="589"/>
      <c r="AF22" s="589"/>
      <c r="AG22" s="589"/>
      <c r="AH22" s="589"/>
      <c r="AI22" s="589"/>
      <c r="AJ22" s="589"/>
      <c r="AK22" s="589"/>
      <c r="AL22" s="589"/>
      <c r="AM22" s="589"/>
      <c r="AN22" s="589"/>
      <c r="AO22" s="590"/>
      <c r="AP22" s="590"/>
      <c r="AQ22" s="590"/>
      <c r="AR22" s="590"/>
      <c r="AS22" s="590"/>
      <c r="AT22" s="590"/>
      <c r="AU22" s="590"/>
      <c r="AV22" s="590"/>
      <c r="AW22" s="590"/>
      <c r="AX22" s="590"/>
      <c r="AY22" s="26"/>
      <c r="AZ22" s="26"/>
      <c r="BA22" s="26"/>
    </row>
    <row r="23" spans="1:53" s="3" customFormat="1" ht="13.9" customHeight="1">
      <c r="A23" s="542"/>
      <c r="B23" s="543"/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M23" s="580"/>
      <c r="N23" s="580"/>
      <c r="O23" s="580"/>
      <c r="P23" s="580"/>
      <c r="Q23" s="580"/>
      <c r="R23" s="580"/>
      <c r="S23" s="580"/>
      <c r="T23" s="580"/>
      <c r="U23" s="580"/>
      <c r="V23" s="580"/>
      <c r="W23" s="580"/>
      <c r="X23" s="580"/>
      <c r="Y23" s="589"/>
      <c r="Z23" s="589"/>
      <c r="AA23" s="589"/>
      <c r="AB23" s="589"/>
      <c r="AC23" s="589"/>
      <c r="AD23" s="589"/>
      <c r="AE23" s="589"/>
      <c r="AF23" s="589"/>
      <c r="AG23" s="589"/>
      <c r="AH23" s="589"/>
      <c r="AI23" s="589"/>
      <c r="AJ23" s="589"/>
      <c r="AK23" s="589"/>
      <c r="AL23" s="589"/>
      <c r="AM23" s="589"/>
      <c r="AN23" s="589"/>
      <c r="AO23" s="590"/>
      <c r="AP23" s="590"/>
      <c r="AQ23" s="590"/>
      <c r="AR23" s="590"/>
      <c r="AS23" s="590"/>
      <c r="AT23" s="590"/>
      <c r="AU23" s="590"/>
      <c r="AV23" s="590"/>
      <c r="AW23" s="590"/>
      <c r="AX23" s="590"/>
      <c r="AY23" s="26"/>
      <c r="AZ23" s="26"/>
      <c r="BA23" s="26"/>
    </row>
    <row r="24" spans="1:53" s="3" customFormat="1" ht="13.9" customHeight="1">
      <c r="A24" s="538" t="s">
        <v>746</v>
      </c>
      <c r="B24" s="539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0"/>
      <c r="P24" s="580"/>
      <c r="Q24" s="580"/>
      <c r="R24" s="580"/>
      <c r="S24" s="580"/>
      <c r="T24" s="580"/>
      <c r="U24" s="580"/>
      <c r="V24" s="580"/>
      <c r="W24" s="580"/>
      <c r="X24" s="580"/>
      <c r="Y24" s="589"/>
      <c r="Z24" s="589"/>
      <c r="AA24" s="589"/>
      <c r="AB24" s="589"/>
      <c r="AC24" s="589"/>
      <c r="AD24" s="589"/>
      <c r="AE24" s="589"/>
      <c r="AF24" s="589"/>
      <c r="AG24" s="589"/>
      <c r="AH24" s="589"/>
      <c r="AI24" s="589"/>
      <c r="AJ24" s="589"/>
      <c r="AK24" s="589"/>
      <c r="AL24" s="589"/>
      <c r="AM24" s="589"/>
      <c r="AN24" s="589"/>
      <c r="AO24" s="590"/>
      <c r="AP24" s="590"/>
      <c r="AQ24" s="590"/>
      <c r="AR24" s="590"/>
      <c r="AS24" s="590"/>
      <c r="AT24" s="590"/>
      <c r="AU24" s="590"/>
      <c r="AV24" s="590"/>
      <c r="AW24" s="590"/>
      <c r="AX24" s="590"/>
      <c r="AY24" s="26"/>
      <c r="AZ24" s="26"/>
      <c r="BA24" s="26"/>
    </row>
    <row r="25" spans="1:53" s="3" customFormat="1" ht="13.9" customHeight="1">
      <c r="A25" s="540"/>
      <c r="B25" s="541"/>
      <c r="C25" s="580"/>
      <c r="D25" s="580"/>
      <c r="E25" s="580"/>
      <c r="F25" s="580"/>
      <c r="G25" s="580"/>
      <c r="H25" s="580"/>
      <c r="I25" s="580"/>
      <c r="J25" s="580"/>
      <c r="K25" s="580"/>
      <c r="L25" s="580"/>
      <c r="M25" s="580"/>
      <c r="N25" s="580"/>
      <c r="O25" s="580"/>
      <c r="P25" s="580"/>
      <c r="Q25" s="580"/>
      <c r="R25" s="580"/>
      <c r="S25" s="580"/>
      <c r="T25" s="580"/>
      <c r="U25" s="580"/>
      <c r="V25" s="580"/>
      <c r="W25" s="580"/>
      <c r="X25" s="580"/>
      <c r="Y25" s="589"/>
      <c r="Z25" s="589"/>
      <c r="AA25" s="589"/>
      <c r="AB25" s="589"/>
      <c r="AC25" s="589"/>
      <c r="AD25" s="589"/>
      <c r="AE25" s="589"/>
      <c r="AF25" s="589"/>
      <c r="AG25" s="589"/>
      <c r="AH25" s="589"/>
      <c r="AI25" s="589"/>
      <c r="AJ25" s="589"/>
      <c r="AK25" s="589"/>
      <c r="AL25" s="589"/>
      <c r="AM25" s="589"/>
      <c r="AN25" s="589"/>
      <c r="AO25" s="590"/>
      <c r="AP25" s="590"/>
      <c r="AQ25" s="590"/>
      <c r="AR25" s="590"/>
      <c r="AS25" s="590"/>
      <c r="AT25" s="590"/>
      <c r="AU25" s="590"/>
      <c r="AV25" s="590"/>
      <c r="AW25" s="590"/>
      <c r="AX25" s="590"/>
      <c r="AY25" s="26"/>
      <c r="AZ25" s="26"/>
      <c r="BA25" s="26"/>
    </row>
    <row r="26" spans="1:53" s="3" customFormat="1" ht="13.9" customHeight="1">
      <c r="A26" s="542"/>
      <c r="B26" s="543"/>
      <c r="C26" s="580"/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580"/>
      <c r="Q26" s="580"/>
      <c r="R26" s="580"/>
      <c r="S26" s="580"/>
      <c r="T26" s="580"/>
      <c r="U26" s="580"/>
      <c r="V26" s="580"/>
      <c r="W26" s="580"/>
      <c r="X26" s="580"/>
      <c r="Y26" s="589"/>
      <c r="Z26" s="589"/>
      <c r="AA26" s="589"/>
      <c r="AB26" s="589"/>
      <c r="AC26" s="589"/>
      <c r="AD26" s="589"/>
      <c r="AE26" s="589"/>
      <c r="AF26" s="589"/>
      <c r="AG26" s="589"/>
      <c r="AH26" s="589"/>
      <c r="AI26" s="589"/>
      <c r="AJ26" s="589"/>
      <c r="AK26" s="589"/>
      <c r="AL26" s="589"/>
      <c r="AM26" s="589"/>
      <c r="AN26" s="589"/>
      <c r="AO26" s="590"/>
      <c r="AP26" s="590"/>
      <c r="AQ26" s="590"/>
      <c r="AR26" s="590"/>
      <c r="AS26" s="590"/>
      <c r="AT26" s="590"/>
      <c r="AU26" s="590"/>
      <c r="AV26" s="590"/>
      <c r="AW26" s="590"/>
      <c r="AX26" s="590"/>
      <c r="AY26" s="26"/>
      <c r="AZ26" s="26"/>
      <c r="BA26" s="26"/>
    </row>
    <row r="27" spans="1:53" s="3" customFormat="1" ht="13.9" customHeight="1">
      <c r="A27" s="312" t="s">
        <v>747</v>
      </c>
      <c r="B27" s="312"/>
      <c r="C27" s="570" t="s">
        <v>749</v>
      </c>
      <c r="D27" s="571"/>
      <c r="E27" s="571"/>
      <c r="F27" s="571"/>
      <c r="G27" s="571"/>
      <c r="H27" s="571"/>
      <c r="I27" s="571"/>
      <c r="J27" s="571"/>
      <c r="K27" s="571"/>
      <c r="L27" s="571"/>
      <c r="M27" s="571"/>
      <c r="N27" s="571"/>
      <c r="O27" s="571"/>
      <c r="P27" s="571"/>
      <c r="Q27" s="571"/>
      <c r="R27" s="571"/>
      <c r="S27" s="571"/>
      <c r="T27" s="571"/>
      <c r="U27" s="571"/>
      <c r="V27" s="571"/>
      <c r="W27" s="571"/>
      <c r="X27" s="571"/>
      <c r="Y27" s="571"/>
      <c r="Z27" s="571"/>
      <c r="AA27" s="571"/>
      <c r="AB27" s="571"/>
      <c r="AC27" s="571"/>
      <c r="AD27" s="571"/>
      <c r="AE27" s="571"/>
      <c r="AF27" s="571"/>
      <c r="AG27" s="571"/>
      <c r="AH27" s="571"/>
      <c r="AI27" s="571"/>
      <c r="AJ27" s="571"/>
      <c r="AK27" s="571"/>
      <c r="AL27" s="571"/>
      <c r="AM27" s="571"/>
      <c r="AN27" s="572"/>
      <c r="AO27" s="588">
        <f>+AO15+AO21+AO24</f>
        <v>0</v>
      </c>
      <c r="AP27" s="588"/>
      <c r="AQ27" s="588"/>
      <c r="AR27" s="588"/>
      <c r="AS27" s="588"/>
      <c r="AT27" s="588"/>
      <c r="AU27" s="588"/>
      <c r="AV27" s="588"/>
      <c r="AW27" s="588"/>
      <c r="AX27" s="588"/>
      <c r="AY27" s="26"/>
      <c r="AZ27" s="26"/>
      <c r="BA27" s="26"/>
    </row>
    <row r="28" spans="1:53" s="3" customFormat="1" ht="13.9" customHeight="1">
      <c r="A28" s="312"/>
      <c r="B28" s="312"/>
      <c r="C28" s="573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574"/>
      <c r="X28" s="574"/>
      <c r="Y28" s="574"/>
      <c r="Z28" s="574"/>
      <c r="AA28" s="574"/>
      <c r="AB28" s="574"/>
      <c r="AC28" s="574"/>
      <c r="AD28" s="574"/>
      <c r="AE28" s="574"/>
      <c r="AF28" s="574"/>
      <c r="AG28" s="574"/>
      <c r="AH28" s="574"/>
      <c r="AI28" s="574"/>
      <c r="AJ28" s="574"/>
      <c r="AK28" s="574"/>
      <c r="AL28" s="574"/>
      <c r="AM28" s="574"/>
      <c r="AN28" s="575"/>
      <c r="AO28" s="588"/>
      <c r="AP28" s="588"/>
      <c r="AQ28" s="588"/>
      <c r="AR28" s="588"/>
      <c r="AS28" s="588"/>
      <c r="AT28" s="588"/>
      <c r="AU28" s="588"/>
      <c r="AV28" s="588"/>
      <c r="AW28" s="588"/>
      <c r="AX28" s="588"/>
      <c r="AY28" s="26"/>
      <c r="AZ28" s="26"/>
      <c r="BA28" s="26"/>
    </row>
    <row r="29" spans="1:53" s="3" customFormat="1" ht="13.9" customHeight="1">
      <c r="A29" s="312"/>
      <c r="B29" s="312"/>
      <c r="C29" s="576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77"/>
      <c r="AN29" s="578"/>
      <c r="AO29" s="588"/>
      <c r="AP29" s="588"/>
      <c r="AQ29" s="588"/>
      <c r="AR29" s="588"/>
      <c r="AS29" s="588"/>
      <c r="AT29" s="588"/>
      <c r="AU29" s="588"/>
      <c r="AV29" s="588"/>
      <c r="AW29" s="588"/>
      <c r="AX29" s="588"/>
      <c r="AY29" s="26"/>
      <c r="AZ29" s="26"/>
      <c r="BA29" s="26"/>
    </row>
    <row r="30" spans="1:53" s="3" customFormat="1" ht="13.9" customHeight="1">
      <c r="A30" s="26"/>
      <c r="B30" s="30"/>
      <c r="C30" s="31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53"/>
      <c r="AM30" s="52"/>
      <c r="AN30" s="52"/>
      <c r="AO30" s="74"/>
      <c r="AP30" s="92"/>
      <c r="AQ30" s="92"/>
      <c r="AR30" s="92"/>
      <c r="AS30" s="92"/>
      <c r="AT30" s="92"/>
      <c r="AU30" s="92"/>
      <c r="AV30" s="92"/>
      <c r="AW30" s="92"/>
      <c r="AX30" s="92"/>
      <c r="AY30" s="26"/>
      <c r="AZ30" s="26"/>
      <c r="BA30" s="26"/>
    </row>
    <row r="31" spans="1:53" s="3" customFormat="1" ht="13.9" customHeight="1">
      <c r="A31" s="26"/>
      <c r="B31" s="30"/>
      <c r="C31" s="3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52"/>
      <c r="P31" s="52"/>
      <c r="Q31" s="52"/>
      <c r="R31" s="52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53"/>
      <c r="AM31" s="52"/>
      <c r="AN31" s="52"/>
      <c r="AO31" s="74"/>
      <c r="AP31" s="92"/>
      <c r="AQ31" s="92"/>
      <c r="AR31" s="92"/>
      <c r="AS31" s="92"/>
      <c r="AT31" s="92"/>
      <c r="AU31" s="92"/>
      <c r="AV31" s="92"/>
      <c r="AW31" s="92"/>
      <c r="AX31" s="92"/>
      <c r="AY31" s="26"/>
      <c r="AZ31" s="26"/>
      <c r="BA31" s="26"/>
    </row>
    <row r="32" spans="1:53" s="3" customFormat="1" ht="13.9" customHeight="1">
      <c r="A32" s="312"/>
      <c r="B32" s="312"/>
      <c r="C32" s="472" t="s">
        <v>144</v>
      </c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3"/>
      <c r="AA32" s="473"/>
      <c r="AB32" s="473"/>
      <c r="AC32" s="473"/>
      <c r="AD32" s="473"/>
      <c r="AE32" s="473"/>
      <c r="AF32" s="473"/>
      <c r="AG32" s="473"/>
      <c r="AH32" s="473"/>
      <c r="AI32" s="473"/>
      <c r="AJ32" s="473"/>
      <c r="AK32" s="473"/>
      <c r="AL32" s="473"/>
      <c r="AM32" s="473"/>
      <c r="AN32" s="474"/>
      <c r="AO32" s="439" t="s">
        <v>145</v>
      </c>
      <c r="AP32" s="439"/>
      <c r="AQ32" s="439"/>
      <c r="AR32" s="439"/>
      <c r="AS32" s="439"/>
      <c r="AT32" s="439"/>
      <c r="AU32" s="439"/>
      <c r="AV32" s="439"/>
      <c r="AW32" s="439"/>
      <c r="AX32" s="439"/>
      <c r="AY32" s="26"/>
      <c r="AZ32" s="26"/>
      <c r="BA32" s="26"/>
    </row>
    <row r="33" spans="1:53" s="3" customFormat="1" ht="13.9" customHeight="1">
      <c r="A33" s="312"/>
      <c r="B33" s="312"/>
      <c r="C33" s="475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476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26"/>
      <c r="AZ33" s="26"/>
      <c r="BA33" s="26"/>
    </row>
    <row r="34" spans="1:53" s="3" customFormat="1" ht="13.9" customHeight="1">
      <c r="A34" s="312"/>
      <c r="B34" s="312"/>
      <c r="C34" s="477"/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26"/>
      <c r="AZ34" s="26"/>
      <c r="BA34" s="26"/>
    </row>
    <row r="35" spans="1:53" s="3" customFormat="1" ht="13.9" customHeight="1">
      <c r="A35" s="312" t="s">
        <v>750</v>
      </c>
      <c r="B35" s="312"/>
      <c r="C35" s="562" t="s">
        <v>736</v>
      </c>
      <c r="D35" s="563"/>
      <c r="E35" s="563"/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63"/>
      <c r="AC35" s="563"/>
      <c r="AD35" s="563"/>
      <c r="AE35" s="563"/>
      <c r="AF35" s="563"/>
      <c r="AG35" s="563"/>
      <c r="AH35" s="563"/>
      <c r="AI35" s="563"/>
      <c r="AJ35" s="563"/>
      <c r="AK35" s="563"/>
      <c r="AL35" s="563"/>
      <c r="AM35" s="563"/>
      <c r="AN35" s="564"/>
      <c r="AO35" s="601">
        <f>'Produzione Standard'!AU110</f>
        <v>0</v>
      </c>
      <c r="AP35" s="602"/>
      <c r="AQ35" s="602"/>
      <c r="AR35" s="602"/>
      <c r="AS35" s="602"/>
      <c r="AT35" s="602"/>
      <c r="AU35" s="602"/>
      <c r="AV35" s="602"/>
      <c r="AW35" s="602"/>
      <c r="AX35" s="603"/>
      <c r="AY35" s="26"/>
      <c r="AZ35" s="26"/>
      <c r="BA35" s="26"/>
    </row>
    <row r="36" spans="1:53" s="3" customFormat="1" ht="13.9" customHeight="1">
      <c r="A36" s="312"/>
      <c r="B36" s="312"/>
      <c r="C36" s="565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566"/>
      <c r="AO36" s="604"/>
      <c r="AP36" s="605"/>
      <c r="AQ36" s="605"/>
      <c r="AR36" s="605"/>
      <c r="AS36" s="605"/>
      <c r="AT36" s="605"/>
      <c r="AU36" s="605"/>
      <c r="AV36" s="605"/>
      <c r="AW36" s="605"/>
      <c r="AX36" s="606"/>
      <c r="AY36" s="26"/>
      <c r="AZ36" s="26"/>
      <c r="BA36" s="26"/>
    </row>
    <row r="37" spans="1:53" s="3" customFormat="1" ht="13.9" customHeight="1">
      <c r="A37" s="312"/>
      <c r="B37" s="312"/>
      <c r="C37" s="567"/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  <c r="AC37" s="568"/>
      <c r="AD37" s="568"/>
      <c r="AE37" s="568"/>
      <c r="AF37" s="568"/>
      <c r="AG37" s="568"/>
      <c r="AH37" s="568"/>
      <c r="AI37" s="568"/>
      <c r="AJ37" s="568"/>
      <c r="AK37" s="568"/>
      <c r="AL37" s="568"/>
      <c r="AM37" s="568"/>
      <c r="AN37" s="569"/>
      <c r="AO37" s="607"/>
      <c r="AP37" s="608"/>
      <c r="AQ37" s="608"/>
      <c r="AR37" s="608"/>
      <c r="AS37" s="608"/>
      <c r="AT37" s="608"/>
      <c r="AU37" s="608"/>
      <c r="AV37" s="608"/>
      <c r="AW37" s="608"/>
      <c r="AX37" s="609"/>
      <c r="AY37" s="26"/>
      <c r="AZ37" s="26"/>
      <c r="BA37" s="26"/>
    </row>
    <row r="38" spans="1:53" s="3" customFormat="1" ht="13.9" customHeight="1">
      <c r="A38" s="312" t="s">
        <v>751</v>
      </c>
      <c r="B38" s="312"/>
      <c r="C38" s="562" t="s">
        <v>737</v>
      </c>
      <c r="D38" s="563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  <c r="W38" s="563"/>
      <c r="X38" s="563"/>
      <c r="Y38" s="563"/>
      <c r="Z38" s="563"/>
      <c r="AA38" s="563"/>
      <c r="AB38" s="563"/>
      <c r="AC38" s="563"/>
      <c r="AD38" s="563"/>
      <c r="AE38" s="563"/>
      <c r="AF38" s="563"/>
      <c r="AG38" s="563"/>
      <c r="AH38" s="563"/>
      <c r="AI38" s="563"/>
      <c r="AJ38" s="563"/>
      <c r="AK38" s="563"/>
      <c r="AL38" s="563"/>
      <c r="AM38" s="563"/>
      <c r="AN38" s="564"/>
      <c r="AO38" s="600"/>
      <c r="AP38" s="600"/>
      <c r="AQ38" s="600"/>
      <c r="AR38" s="600"/>
      <c r="AS38" s="600"/>
      <c r="AT38" s="600"/>
      <c r="AU38" s="600"/>
      <c r="AV38" s="600"/>
      <c r="AW38" s="600"/>
      <c r="AX38" s="600"/>
      <c r="AY38" s="26"/>
      <c r="AZ38" s="26"/>
      <c r="BA38" s="26"/>
    </row>
    <row r="39" spans="1:53" s="3" customFormat="1" ht="13.9" customHeight="1">
      <c r="A39" s="312"/>
      <c r="B39" s="312"/>
      <c r="C39" s="565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566"/>
      <c r="AO39" s="600"/>
      <c r="AP39" s="600"/>
      <c r="AQ39" s="600"/>
      <c r="AR39" s="600"/>
      <c r="AS39" s="600"/>
      <c r="AT39" s="600"/>
      <c r="AU39" s="600"/>
      <c r="AV39" s="600"/>
      <c r="AW39" s="600"/>
      <c r="AX39" s="600"/>
      <c r="AY39" s="26"/>
      <c r="AZ39" s="26"/>
      <c r="BA39" s="26"/>
    </row>
    <row r="40" spans="1:53" s="3" customFormat="1" ht="13.9" customHeight="1">
      <c r="A40" s="312"/>
      <c r="B40" s="312"/>
      <c r="C40" s="567"/>
      <c r="D40" s="568"/>
      <c r="E40" s="568"/>
      <c r="F40" s="568"/>
      <c r="G40" s="568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  <c r="AC40" s="568"/>
      <c r="AD40" s="568"/>
      <c r="AE40" s="568"/>
      <c r="AF40" s="568"/>
      <c r="AG40" s="568"/>
      <c r="AH40" s="568"/>
      <c r="AI40" s="568"/>
      <c r="AJ40" s="568"/>
      <c r="AK40" s="568"/>
      <c r="AL40" s="568"/>
      <c r="AM40" s="568"/>
      <c r="AN40" s="569"/>
      <c r="AO40" s="600"/>
      <c r="AP40" s="600"/>
      <c r="AQ40" s="600"/>
      <c r="AR40" s="600"/>
      <c r="AS40" s="600"/>
      <c r="AT40" s="600"/>
      <c r="AU40" s="600"/>
      <c r="AV40" s="600"/>
      <c r="AW40" s="600"/>
      <c r="AX40" s="600"/>
      <c r="AY40" s="26"/>
      <c r="AZ40" s="26"/>
      <c r="BA40" s="26"/>
    </row>
    <row r="41" spans="1:53" s="3" customFormat="1" ht="13.9" customHeight="1">
      <c r="A41" s="312" t="s">
        <v>752</v>
      </c>
      <c r="B41" s="312"/>
      <c r="C41" s="591" t="s">
        <v>146</v>
      </c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  <c r="AC41" s="592"/>
      <c r="AD41" s="592"/>
      <c r="AE41" s="592"/>
      <c r="AF41" s="592"/>
      <c r="AG41" s="592"/>
      <c r="AH41" s="592"/>
      <c r="AI41" s="592"/>
      <c r="AJ41" s="592"/>
      <c r="AK41" s="592"/>
      <c r="AL41" s="592"/>
      <c r="AM41" s="592"/>
      <c r="AN41" s="593"/>
      <c r="AO41" s="600"/>
      <c r="AP41" s="600"/>
      <c r="AQ41" s="600"/>
      <c r="AR41" s="600"/>
      <c r="AS41" s="600"/>
      <c r="AT41" s="600"/>
      <c r="AU41" s="600"/>
      <c r="AV41" s="600"/>
      <c r="AW41" s="600"/>
      <c r="AX41" s="600"/>
      <c r="AY41" s="26"/>
      <c r="AZ41" s="26"/>
      <c r="BA41" s="26"/>
    </row>
    <row r="42" spans="1:53" s="3" customFormat="1" ht="13.9" customHeight="1">
      <c r="A42" s="312"/>
      <c r="B42" s="312"/>
      <c r="C42" s="594"/>
      <c r="D42" s="595"/>
      <c r="E42" s="595"/>
      <c r="F42" s="595"/>
      <c r="G42" s="595"/>
      <c r="H42" s="595"/>
      <c r="I42" s="595"/>
      <c r="J42" s="595"/>
      <c r="K42" s="595"/>
      <c r="L42" s="595"/>
      <c r="M42" s="595"/>
      <c r="N42" s="595"/>
      <c r="O42" s="595"/>
      <c r="P42" s="595"/>
      <c r="Q42" s="595"/>
      <c r="R42" s="595"/>
      <c r="S42" s="595"/>
      <c r="T42" s="595"/>
      <c r="U42" s="595"/>
      <c r="V42" s="595"/>
      <c r="W42" s="595"/>
      <c r="X42" s="595"/>
      <c r="Y42" s="595"/>
      <c r="Z42" s="595"/>
      <c r="AA42" s="595"/>
      <c r="AB42" s="595"/>
      <c r="AC42" s="595"/>
      <c r="AD42" s="595"/>
      <c r="AE42" s="595"/>
      <c r="AF42" s="595"/>
      <c r="AG42" s="595"/>
      <c r="AH42" s="595"/>
      <c r="AI42" s="595"/>
      <c r="AJ42" s="595"/>
      <c r="AK42" s="595"/>
      <c r="AL42" s="595"/>
      <c r="AM42" s="595"/>
      <c r="AN42" s="596"/>
      <c r="AO42" s="600"/>
      <c r="AP42" s="600"/>
      <c r="AQ42" s="600"/>
      <c r="AR42" s="600"/>
      <c r="AS42" s="600"/>
      <c r="AT42" s="600"/>
      <c r="AU42" s="600"/>
      <c r="AV42" s="600"/>
      <c r="AW42" s="600"/>
      <c r="AX42" s="600"/>
      <c r="AY42" s="26"/>
      <c r="AZ42" s="26"/>
      <c r="BA42" s="26"/>
    </row>
    <row r="43" spans="1:53" s="3" customFormat="1" ht="13.9" customHeight="1">
      <c r="A43" s="312"/>
      <c r="B43" s="312"/>
      <c r="C43" s="597"/>
      <c r="D43" s="598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8"/>
      <c r="T43" s="598"/>
      <c r="U43" s="598"/>
      <c r="V43" s="598"/>
      <c r="W43" s="598"/>
      <c r="X43" s="598"/>
      <c r="Y43" s="598"/>
      <c r="Z43" s="598"/>
      <c r="AA43" s="598"/>
      <c r="AB43" s="598"/>
      <c r="AC43" s="598"/>
      <c r="AD43" s="598"/>
      <c r="AE43" s="598"/>
      <c r="AF43" s="598"/>
      <c r="AG43" s="598"/>
      <c r="AH43" s="598"/>
      <c r="AI43" s="598"/>
      <c r="AJ43" s="598"/>
      <c r="AK43" s="598"/>
      <c r="AL43" s="598"/>
      <c r="AM43" s="598"/>
      <c r="AN43" s="599"/>
      <c r="AO43" s="600"/>
      <c r="AP43" s="600"/>
      <c r="AQ43" s="600"/>
      <c r="AR43" s="600"/>
      <c r="AS43" s="600"/>
      <c r="AT43" s="600"/>
      <c r="AU43" s="600"/>
      <c r="AV43" s="600"/>
      <c r="AW43" s="600"/>
      <c r="AX43" s="600"/>
      <c r="AY43" s="26"/>
      <c r="AZ43" s="26"/>
      <c r="BA43" s="26"/>
    </row>
    <row r="44" spans="1:53" s="3" customFormat="1" ht="13.9" customHeight="1">
      <c r="A44" s="312" t="s">
        <v>753</v>
      </c>
      <c r="B44" s="312"/>
      <c r="C44" s="591" t="s">
        <v>146</v>
      </c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  <c r="AC44" s="592"/>
      <c r="AD44" s="592"/>
      <c r="AE44" s="592"/>
      <c r="AF44" s="592"/>
      <c r="AG44" s="592"/>
      <c r="AH44" s="592"/>
      <c r="AI44" s="592"/>
      <c r="AJ44" s="592"/>
      <c r="AK44" s="592"/>
      <c r="AL44" s="592"/>
      <c r="AM44" s="592"/>
      <c r="AN44" s="593"/>
      <c r="AO44" s="600"/>
      <c r="AP44" s="600"/>
      <c r="AQ44" s="600"/>
      <c r="AR44" s="600"/>
      <c r="AS44" s="600"/>
      <c r="AT44" s="600"/>
      <c r="AU44" s="600"/>
      <c r="AV44" s="600"/>
      <c r="AW44" s="600"/>
      <c r="AX44" s="600"/>
      <c r="AY44" s="26"/>
      <c r="AZ44" s="26"/>
      <c r="BA44" s="26"/>
    </row>
    <row r="45" spans="1:53" s="3" customFormat="1" ht="13.9" customHeight="1">
      <c r="A45" s="312"/>
      <c r="B45" s="312"/>
      <c r="C45" s="594"/>
      <c r="D45" s="595"/>
      <c r="E45" s="595"/>
      <c r="F45" s="595"/>
      <c r="G45" s="595"/>
      <c r="H45" s="595"/>
      <c r="I45" s="595"/>
      <c r="J45" s="595"/>
      <c r="K45" s="595"/>
      <c r="L45" s="595"/>
      <c r="M45" s="595"/>
      <c r="N45" s="595"/>
      <c r="O45" s="595"/>
      <c r="P45" s="595"/>
      <c r="Q45" s="595"/>
      <c r="R45" s="595"/>
      <c r="S45" s="595"/>
      <c r="T45" s="595"/>
      <c r="U45" s="595"/>
      <c r="V45" s="595"/>
      <c r="W45" s="595"/>
      <c r="X45" s="595"/>
      <c r="Y45" s="595"/>
      <c r="Z45" s="595"/>
      <c r="AA45" s="595"/>
      <c r="AB45" s="595"/>
      <c r="AC45" s="595"/>
      <c r="AD45" s="595"/>
      <c r="AE45" s="595"/>
      <c r="AF45" s="595"/>
      <c r="AG45" s="595"/>
      <c r="AH45" s="595"/>
      <c r="AI45" s="595"/>
      <c r="AJ45" s="595"/>
      <c r="AK45" s="595"/>
      <c r="AL45" s="595"/>
      <c r="AM45" s="595"/>
      <c r="AN45" s="596"/>
      <c r="AO45" s="600"/>
      <c r="AP45" s="600"/>
      <c r="AQ45" s="600"/>
      <c r="AR45" s="600"/>
      <c r="AS45" s="600"/>
      <c r="AT45" s="600"/>
      <c r="AU45" s="600"/>
      <c r="AV45" s="600"/>
      <c r="AW45" s="600"/>
      <c r="AX45" s="600"/>
      <c r="AY45" s="26"/>
      <c r="AZ45" s="26"/>
      <c r="BA45" s="26"/>
    </row>
    <row r="46" spans="1:53" s="3" customFormat="1" ht="13.9" customHeight="1">
      <c r="A46" s="312"/>
      <c r="B46" s="312"/>
      <c r="C46" s="597"/>
      <c r="D46" s="598"/>
      <c r="E46" s="598"/>
      <c r="F46" s="598"/>
      <c r="G46" s="598"/>
      <c r="H46" s="598"/>
      <c r="I46" s="598"/>
      <c r="J46" s="598"/>
      <c r="K46" s="598"/>
      <c r="L46" s="598"/>
      <c r="M46" s="598"/>
      <c r="N46" s="598"/>
      <c r="O46" s="598"/>
      <c r="P46" s="598"/>
      <c r="Q46" s="598"/>
      <c r="R46" s="598"/>
      <c r="S46" s="598"/>
      <c r="T46" s="598"/>
      <c r="U46" s="598"/>
      <c r="V46" s="598"/>
      <c r="W46" s="598"/>
      <c r="X46" s="598"/>
      <c r="Y46" s="598"/>
      <c r="Z46" s="598"/>
      <c r="AA46" s="598"/>
      <c r="AB46" s="598"/>
      <c r="AC46" s="598"/>
      <c r="AD46" s="598"/>
      <c r="AE46" s="598"/>
      <c r="AF46" s="598"/>
      <c r="AG46" s="598"/>
      <c r="AH46" s="598"/>
      <c r="AI46" s="598"/>
      <c r="AJ46" s="598"/>
      <c r="AK46" s="598"/>
      <c r="AL46" s="598"/>
      <c r="AM46" s="598"/>
      <c r="AN46" s="599"/>
      <c r="AO46" s="600"/>
      <c r="AP46" s="600"/>
      <c r="AQ46" s="600"/>
      <c r="AR46" s="600"/>
      <c r="AS46" s="600"/>
      <c r="AT46" s="600"/>
      <c r="AU46" s="600"/>
      <c r="AV46" s="600"/>
      <c r="AW46" s="600"/>
      <c r="AX46" s="600"/>
      <c r="AY46" s="26"/>
      <c r="AZ46" s="26"/>
      <c r="BA46" s="26"/>
    </row>
    <row r="47" spans="1:53" s="3" customFormat="1" ht="13.9" customHeight="1">
      <c r="A47" s="312" t="s">
        <v>754</v>
      </c>
      <c r="B47" s="312"/>
      <c r="C47" s="591" t="s">
        <v>146</v>
      </c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  <c r="AC47" s="592"/>
      <c r="AD47" s="592"/>
      <c r="AE47" s="592"/>
      <c r="AF47" s="592"/>
      <c r="AG47" s="592"/>
      <c r="AH47" s="592"/>
      <c r="AI47" s="592"/>
      <c r="AJ47" s="592"/>
      <c r="AK47" s="592"/>
      <c r="AL47" s="592"/>
      <c r="AM47" s="592"/>
      <c r="AN47" s="593"/>
      <c r="AO47" s="600"/>
      <c r="AP47" s="600"/>
      <c r="AQ47" s="600"/>
      <c r="AR47" s="600"/>
      <c r="AS47" s="600"/>
      <c r="AT47" s="600"/>
      <c r="AU47" s="600"/>
      <c r="AV47" s="600"/>
      <c r="AW47" s="600"/>
      <c r="AX47" s="600"/>
      <c r="AY47" s="26"/>
      <c r="AZ47" s="26"/>
      <c r="BA47" s="26"/>
    </row>
    <row r="48" spans="1:53" s="3" customFormat="1" ht="13.9" customHeight="1">
      <c r="A48" s="312"/>
      <c r="B48" s="312"/>
      <c r="C48" s="594"/>
      <c r="D48" s="595"/>
      <c r="E48" s="595"/>
      <c r="F48" s="595"/>
      <c r="G48" s="595"/>
      <c r="H48" s="595"/>
      <c r="I48" s="595"/>
      <c r="J48" s="595"/>
      <c r="K48" s="595"/>
      <c r="L48" s="595"/>
      <c r="M48" s="595"/>
      <c r="N48" s="595"/>
      <c r="O48" s="595"/>
      <c r="P48" s="595"/>
      <c r="Q48" s="595"/>
      <c r="R48" s="595"/>
      <c r="S48" s="595"/>
      <c r="T48" s="595"/>
      <c r="U48" s="595"/>
      <c r="V48" s="595"/>
      <c r="W48" s="595"/>
      <c r="X48" s="595"/>
      <c r="Y48" s="595"/>
      <c r="Z48" s="595"/>
      <c r="AA48" s="595"/>
      <c r="AB48" s="595"/>
      <c r="AC48" s="595"/>
      <c r="AD48" s="595"/>
      <c r="AE48" s="595"/>
      <c r="AF48" s="595"/>
      <c r="AG48" s="595"/>
      <c r="AH48" s="595"/>
      <c r="AI48" s="595"/>
      <c r="AJ48" s="595"/>
      <c r="AK48" s="595"/>
      <c r="AL48" s="595"/>
      <c r="AM48" s="595"/>
      <c r="AN48" s="596"/>
      <c r="AO48" s="600"/>
      <c r="AP48" s="600"/>
      <c r="AQ48" s="600"/>
      <c r="AR48" s="600"/>
      <c r="AS48" s="600"/>
      <c r="AT48" s="600"/>
      <c r="AU48" s="600"/>
      <c r="AV48" s="600"/>
      <c r="AW48" s="600"/>
      <c r="AX48" s="600"/>
      <c r="AY48" s="26"/>
      <c r="AZ48" s="26"/>
      <c r="BA48" s="26"/>
    </row>
    <row r="49" spans="1:53" s="3" customFormat="1" ht="13.9" customHeight="1">
      <c r="A49" s="312"/>
      <c r="B49" s="312"/>
      <c r="C49" s="597"/>
      <c r="D49" s="598"/>
      <c r="E49" s="598"/>
      <c r="F49" s="598"/>
      <c r="G49" s="598"/>
      <c r="H49" s="598"/>
      <c r="I49" s="598"/>
      <c r="J49" s="598"/>
      <c r="K49" s="598"/>
      <c r="L49" s="598"/>
      <c r="M49" s="598"/>
      <c r="N49" s="598"/>
      <c r="O49" s="598"/>
      <c r="P49" s="598"/>
      <c r="Q49" s="598"/>
      <c r="R49" s="598"/>
      <c r="S49" s="598"/>
      <c r="T49" s="598"/>
      <c r="U49" s="598"/>
      <c r="V49" s="598"/>
      <c r="W49" s="598"/>
      <c r="X49" s="598"/>
      <c r="Y49" s="598"/>
      <c r="Z49" s="598"/>
      <c r="AA49" s="598"/>
      <c r="AB49" s="598"/>
      <c r="AC49" s="598"/>
      <c r="AD49" s="598"/>
      <c r="AE49" s="598"/>
      <c r="AF49" s="598"/>
      <c r="AG49" s="598"/>
      <c r="AH49" s="598"/>
      <c r="AI49" s="598"/>
      <c r="AJ49" s="598"/>
      <c r="AK49" s="598"/>
      <c r="AL49" s="598"/>
      <c r="AM49" s="598"/>
      <c r="AN49" s="599"/>
      <c r="AO49" s="600"/>
      <c r="AP49" s="600"/>
      <c r="AQ49" s="600"/>
      <c r="AR49" s="600"/>
      <c r="AS49" s="600"/>
      <c r="AT49" s="600"/>
      <c r="AU49" s="600"/>
      <c r="AV49" s="600"/>
      <c r="AW49" s="600"/>
      <c r="AX49" s="600"/>
      <c r="AY49" s="26"/>
      <c r="AZ49" s="26"/>
      <c r="BA49" s="26"/>
    </row>
    <row r="50" spans="1:53" s="3" customFormat="1" ht="13.9" customHeight="1">
      <c r="A50" s="312" t="s">
        <v>755</v>
      </c>
      <c r="B50" s="312"/>
      <c r="C50" s="570" t="s">
        <v>147</v>
      </c>
      <c r="D50" s="571"/>
      <c r="E50" s="571"/>
      <c r="F50" s="571"/>
      <c r="G50" s="571"/>
      <c r="H50" s="571"/>
      <c r="I50" s="571"/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B50" s="571"/>
      <c r="AC50" s="571"/>
      <c r="AD50" s="571"/>
      <c r="AE50" s="571"/>
      <c r="AF50" s="571"/>
      <c r="AG50" s="571"/>
      <c r="AH50" s="571"/>
      <c r="AI50" s="571"/>
      <c r="AJ50" s="571"/>
      <c r="AK50" s="571"/>
      <c r="AL50" s="571"/>
      <c r="AM50" s="571"/>
      <c r="AN50" s="572"/>
      <c r="AO50" s="619">
        <f>AO35+AO41+AO44+AO47</f>
        <v>0</v>
      </c>
      <c r="AP50" s="620"/>
      <c r="AQ50" s="620"/>
      <c r="AR50" s="620"/>
      <c r="AS50" s="620"/>
      <c r="AT50" s="620"/>
      <c r="AU50" s="620"/>
      <c r="AV50" s="620"/>
      <c r="AW50" s="620"/>
      <c r="AX50" s="621"/>
      <c r="AY50" s="26"/>
      <c r="AZ50" s="26"/>
      <c r="BA50" s="26"/>
    </row>
    <row r="51" spans="1:53" s="3" customFormat="1" ht="13.9" customHeight="1">
      <c r="A51" s="312"/>
      <c r="B51" s="312"/>
      <c r="C51" s="573"/>
      <c r="D51" s="574"/>
      <c r="E51" s="574"/>
      <c r="F51" s="574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574"/>
      <c r="AJ51" s="574"/>
      <c r="AK51" s="574"/>
      <c r="AL51" s="574"/>
      <c r="AM51" s="574"/>
      <c r="AN51" s="575"/>
      <c r="AO51" s="622"/>
      <c r="AP51" s="623"/>
      <c r="AQ51" s="623"/>
      <c r="AR51" s="623"/>
      <c r="AS51" s="623"/>
      <c r="AT51" s="623"/>
      <c r="AU51" s="623"/>
      <c r="AV51" s="623"/>
      <c r="AW51" s="623"/>
      <c r="AX51" s="624"/>
      <c r="AY51" s="26"/>
      <c r="AZ51" s="26"/>
      <c r="BA51" s="26"/>
    </row>
    <row r="52" spans="1:53" s="3" customFormat="1" ht="13.9" customHeight="1">
      <c r="A52" s="312"/>
      <c r="B52" s="312"/>
      <c r="C52" s="576"/>
      <c r="D52" s="577"/>
      <c r="E52" s="577"/>
      <c r="F52" s="577"/>
      <c r="G52" s="577"/>
      <c r="H52" s="577"/>
      <c r="I52" s="577"/>
      <c r="J52" s="577"/>
      <c r="K52" s="577"/>
      <c r="L52" s="577"/>
      <c r="M52" s="577"/>
      <c r="N52" s="577"/>
      <c r="O52" s="577"/>
      <c r="P52" s="577"/>
      <c r="Q52" s="577"/>
      <c r="R52" s="577"/>
      <c r="S52" s="577"/>
      <c r="T52" s="577"/>
      <c r="U52" s="577"/>
      <c r="V52" s="577"/>
      <c r="W52" s="577"/>
      <c r="X52" s="577"/>
      <c r="Y52" s="577"/>
      <c r="Z52" s="577"/>
      <c r="AA52" s="577"/>
      <c r="AB52" s="577"/>
      <c r="AC52" s="577"/>
      <c r="AD52" s="577"/>
      <c r="AE52" s="577"/>
      <c r="AF52" s="577"/>
      <c r="AG52" s="577"/>
      <c r="AH52" s="577"/>
      <c r="AI52" s="577"/>
      <c r="AJ52" s="577"/>
      <c r="AK52" s="577"/>
      <c r="AL52" s="577"/>
      <c r="AM52" s="577"/>
      <c r="AN52" s="578"/>
      <c r="AO52" s="625"/>
      <c r="AP52" s="626"/>
      <c r="AQ52" s="626"/>
      <c r="AR52" s="626"/>
      <c r="AS52" s="626"/>
      <c r="AT52" s="626"/>
      <c r="AU52" s="626"/>
      <c r="AV52" s="626"/>
      <c r="AW52" s="626"/>
      <c r="AX52" s="627"/>
      <c r="AY52" s="26"/>
      <c r="AZ52" s="26"/>
      <c r="BA52" s="26"/>
    </row>
    <row r="53" spans="1:53" s="3" customFormat="1" ht="13.9" customHeight="1">
      <c r="A53" s="26"/>
      <c r="B53" s="30"/>
      <c r="C53" s="31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52"/>
      <c r="P53" s="52"/>
      <c r="Q53" s="52"/>
      <c r="R53" s="52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53"/>
      <c r="AM53" s="52"/>
      <c r="AN53" s="52"/>
      <c r="AO53" s="52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</row>
    <row r="54" spans="1:53" s="3" customFormat="1" ht="13.9" customHeight="1">
      <c r="A54" s="26"/>
      <c r="B54" s="30"/>
      <c r="C54" s="31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52"/>
      <c r="P54" s="52"/>
      <c r="Q54" s="52"/>
      <c r="R54" s="52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53"/>
      <c r="AM54" s="52"/>
      <c r="AN54" s="52"/>
      <c r="AO54" s="52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</row>
    <row r="55" spans="1:53" s="3" customFormat="1" ht="13.9" customHeight="1">
      <c r="A55" s="441" t="s">
        <v>756</v>
      </c>
      <c r="B55" s="441"/>
      <c r="C55" s="423" t="s">
        <v>148</v>
      </c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3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3"/>
      <c r="AD55" s="423"/>
      <c r="AE55" s="423"/>
      <c r="AF55" s="423"/>
      <c r="AG55" s="423"/>
      <c r="AH55" s="423"/>
      <c r="AI55" s="423"/>
      <c r="AJ55" s="423"/>
      <c r="AK55" s="423"/>
      <c r="AL55" s="610">
        <f>0.4*AO50</f>
        <v>0</v>
      </c>
      <c r="AM55" s="611"/>
      <c r="AN55" s="611"/>
      <c r="AO55" s="611"/>
      <c r="AP55" s="611"/>
      <c r="AQ55" s="611"/>
      <c r="AR55" s="611"/>
      <c r="AS55" s="611"/>
      <c r="AT55" s="611"/>
      <c r="AU55" s="611"/>
      <c r="AV55" s="611"/>
      <c r="AW55" s="611"/>
      <c r="AX55" s="612"/>
      <c r="AY55" s="26"/>
      <c r="AZ55" s="26"/>
      <c r="BA55" s="26"/>
    </row>
    <row r="56" spans="1:53" s="3" customFormat="1" ht="13.9" customHeight="1">
      <c r="A56" s="441"/>
      <c r="B56" s="441"/>
      <c r="C56" s="423"/>
      <c r="D56" s="423"/>
      <c r="E56" s="423"/>
      <c r="F56" s="423"/>
      <c r="G56" s="423"/>
      <c r="H56" s="423"/>
      <c r="I56" s="423"/>
      <c r="J56" s="423"/>
      <c r="K56" s="423"/>
      <c r="L56" s="423"/>
      <c r="M56" s="423"/>
      <c r="N56" s="423"/>
      <c r="O56" s="423"/>
      <c r="P56" s="423"/>
      <c r="Q56" s="423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3"/>
      <c r="AI56" s="423"/>
      <c r="AJ56" s="423"/>
      <c r="AK56" s="423"/>
      <c r="AL56" s="613"/>
      <c r="AM56" s="613"/>
      <c r="AN56" s="613"/>
      <c r="AO56" s="613"/>
      <c r="AP56" s="613"/>
      <c r="AQ56" s="613"/>
      <c r="AR56" s="613"/>
      <c r="AS56" s="613"/>
      <c r="AT56" s="613"/>
      <c r="AU56" s="613"/>
      <c r="AV56" s="613"/>
      <c r="AW56" s="613"/>
      <c r="AX56" s="614"/>
      <c r="AY56" s="26"/>
      <c r="AZ56" s="26"/>
      <c r="BA56" s="26"/>
    </row>
    <row r="57" spans="1:53" s="3" customFormat="1" ht="13.9" customHeight="1">
      <c r="A57" s="441"/>
      <c r="B57" s="441"/>
      <c r="C57" s="423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3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3"/>
      <c r="AG57" s="423"/>
      <c r="AH57" s="423"/>
      <c r="AI57" s="423"/>
      <c r="AJ57" s="423"/>
      <c r="AK57" s="423"/>
      <c r="AL57" s="615"/>
      <c r="AM57" s="615"/>
      <c r="AN57" s="615"/>
      <c r="AO57" s="615"/>
      <c r="AP57" s="615"/>
      <c r="AQ57" s="615"/>
      <c r="AR57" s="615"/>
      <c r="AS57" s="615"/>
      <c r="AT57" s="615"/>
      <c r="AU57" s="615"/>
      <c r="AV57" s="615"/>
      <c r="AW57" s="615"/>
      <c r="AX57" s="616"/>
      <c r="AY57" s="26"/>
      <c r="AZ57" s="26"/>
      <c r="BA57" s="26"/>
    </row>
    <row r="58" spans="1:53" s="3" customFormat="1" ht="13.9" customHeight="1">
      <c r="A58" s="441" t="s">
        <v>757</v>
      </c>
      <c r="B58" s="441"/>
      <c r="C58" s="617" t="s">
        <v>149</v>
      </c>
      <c r="D58" s="617"/>
      <c r="E58" s="617"/>
      <c r="F58" s="617"/>
      <c r="G58" s="617"/>
      <c r="H58" s="617"/>
      <c r="I58" s="617"/>
      <c r="J58" s="617"/>
      <c r="K58" s="617"/>
      <c r="L58" s="617"/>
      <c r="M58" s="617"/>
      <c r="N58" s="617"/>
      <c r="O58" s="617"/>
      <c r="P58" s="617"/>
      <c r="Q58" s="617"/>
      <c r="R58" s="617"/>
      <c r="S58" s="617"/>
      <c r="T58" s="617"/>
      <c r="U58" s="617"/>
      <c r="V58" s="617"/>
      <c r="W58" s="617"/>
      <c r="X58" s="617"/>
      <c r="Y58" s="617"/>
      <c r="Z58" s="617"/>
      <c r="AA58" s="617"/>
      <c r="AB58" s="617"/>
      <c r="AC58" s="617"/>
      <c r="AD58" s="617"/>
      <c r="AE58" s="617"/>
      <c r="AF58" s="617"/>
      <c r="AG58" s="617"/>
      <c r="AH58" s="617"/>
      <c r="AI58" s="617"/>
      <c r="AJ58" s="617"/>
      <c r="AK58" s="617"/>
      <c r="AL58" s="618" t="str">
        <f>IF(AL55=0,"NO",IF(AO27&gt;AL55,"NO","OK"))</f>
        <v>NO</v>
      </c>
      <c r="AM58" s="618"/>
      <c r="AN58" s="618"/>
      <c r="AO58" s="618"/>
      <c r="AP58" s="618"/>
      <c r="AQ58" s="618"/>
      <c r="AR58" s="618"/>
      <c r="AS58" s="618"/>
      <c r="AT58" s="618"/>
      <c r="AU58" s="618"/>
      <c r="AV58" s="618"/>
      <c r="AW58" s="618"/>
      <c r="AX58" s="618"/>
      <c r="AY58" s="26"/>
      <c r="AZ58" s="26"/>
      <c r="BA58" s="26"/>
    </row>
    <row r="59" spans="1:53" s="3" customFormat="1" ht="13.9" customHeight="1">
      <c r="A59" s="441"/>
      <c r="B59" s="441"/>
      <c r="C59" s="617"/>
      <c r="D59" s="617"/>
      <c r="E59" s="617"/>
      <c r="F59" s="617"/>
      <c r="G59" s="617"/>
      <c r="H59" s="617"/>
      <c r="I59" s="617"/>
      <c r="J59" s="617"/>
      <c r="K59" s="617"/>
      <c r="L59" s="617"/>
      <c r="M59" s="617"/>
      <c r="N59" s="617"/>
      <c r="O59" s="617"/>
      <c r="P59" s="617"/>
      <c r="Q59" s="617"/>
      <c r="R59" s="617"/>
      <c r="S59" s="617"/>
      <c r="T59" s="617"/>
      <c r="U59" s="617"/>
      <c r="V59" s="617"/>
      <c r="W59" s="617"/>
      <c r="X59" s="617"/>
      <c r="Y59" s="617"/>
      <c r="Z59" s="617"/>
      <c r="AA59" s="617"/>
      <c r="AB59" s="617"/>
      <c r="AC59" s="617"/>
      <c r="AD59" s="617"/>
      <c r="AE59" s="617"/>
      <c r="AF59" s="617"/>
      <c r="AG59" s="617"/>
      <c r="AH59" s="617"/>
      <c r="AI59" s="617"/>
      <c r="AJ59" s="617"/>
      <c r="AK59" s="617"/>
      <c r="AL59" s="618"/>
      <c r="AM59" s="618"/>
      <c r="AN59" s="618"/>
      <c r="AO59" s="618"/>
      <c r="AP59" s="618"/>
      <c r="AQ59" s="618"/>
      <c r="AR59" s="618"/>
      <c r="AS59" s="618"/>
      <c r="AT59" s="618"/>
      <c r="AU59" s="618"/>
      <c r="AV59" s="618"/>
      <c r="AW59" s="618"/>
      <c r="AX59" s="618"/>
      <c r="AY59" s="26"/>
      <c r="AZ59" s="26"/>
      <c r="BA59" s="26"/>
    </row>
    <row r="60" spans="1:53" s="3" customFormat="1" ht="13.9" customHeight="1">
      <c r="A60" s="441"/>
      <c r="B60" s="441"/>
      <c r="C60" s="617"/>
      <c r="D60" s="617"/>
      <c r="E60" s="617"/>
      <c r="F60" s="617"/>
      <c r="G60" s="617"/>
      <c r="H60" s="617"/>
      <c r="I60" s="617"/>
      <c r="J60" s="617"/>
      <c r="K60" s="617"/>
      <c r="L60" s="617"/>
      <c r="M60" s="617"/>
      <c r="N60" s="617"/>
      <c r="O60" s="617"/>
      <c r="P60" s="617"/>
      <c r="Q60" s="617"/>
      <c r="R60" s="617"/>
      <c r="S60" s="617"/>
      <c r="T60" s="617"/>
      <c r="U60" s="617"/>
      <c r="V60" s="617"/>
      <c r="W60" s="617"/>
      <c r="X60" s="617"/>
      <c r="Y60" s="617"/>
      <c r="Z60" s="617"/>
      <c r="AA60" s="617"/>
      <c r="AB60" s="617"/>
      <c r="AC60" s="617"/>
      <c r="AD60" s="617"/>
      <c r="AE60" s="617"/>
      <c r="AF60" s="617"/>
      <c r="AG60" s="617"/>
      <c r="AH60" s="617"/>
      <c r="AI60" s="617"/>
      <c r="AJ60" s="617"/>
      <c r="AK60" s="617"/>
      <c r="AL60" s="618"/>
      <c r="AM60" s="618"/>
      <c r="AN60" s="618"/>
      <c r="AO60" s="618"/>
      <c r="AP60" s="618"/>
      <c r="AQ60" s="618"/>
      <c r="AR60" s="618"/>
      <c r="AS60" s="618"/>
      <c r="AT60" s="618"/>
      <c r="AU60" s="618"/>
      <c r="AV60" s="618"/>
      <c r="AW60" s="618"/>
      <c r="AX60" s="618"/>
      <c r="AY60" s="26"/>
      <c r="AZ60" s="26"/>
      <c r="BA60" s="26"/>
    </row>
    <row r="61" spans="1:53" s="3" customFormat="1" ht="13.9" customHeight="1">
      <c r="A61" s="26"/>
      <c r="B61" s="30"/>
      <c r="C61" s="31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3"/>
      <c r="AM61" s="52"/>
      <c r="AN61" s="52"/>
      <c r="AO61" s="52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</row>
    <row r="62" spans="1:53" s="3" customFormat="1" ht="13.9" customHeight="1">
      <c r="A62" s="26"/>
      <c r="B62" s="30"/>
      <c r="C62" s="157"/>
      <c r="D62" s="52"/>
      <c r="E62" s="579" t="s">
        <v>150</v>
      </c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579"/>
      <c r="AV62" s="579"/>
      <c r="AW62" s="579"/>
      <c r="AX62" s="579"/>
      <c r="AY62" s="26"/>
      <c r="AZ62" s="26"/>
      <c r="BA62" s="26"/>
    </row>
    <row r="63" spans="1:53" s="3" customFormat="1" ht="13.9" customHeight="1">
      <c r="A63" s="26"/>
      <c r="B63" s="52"/>
      <c r="C63" s="52"/>
      <c r="D63" s="52"/>
      <c r="E63" s="579"/>
      <c r="F63" s="579"/>
      <c r="G63" s="579"/>
      <c r="H63" s="579"/>
      <c r="I63" s="579"/>
      <c r="J63" s="579"/>
      <c r="K63" s="579"/>
      <c r="L63" s="579"/>
      <c r="M63" s="579"/>
      <c r="N63" s="579"/>
      <c r="O63" s="579"/>
      <c r="P63" s="579"/>
      <c r="Q63" s="579"/>
      <c r="R63" s="579"/>
      <c r="S63" s="579"/>
      <c r="T63" s="579"/>
      <c r="U63" s="579"/>
      <c r="V63" s="579"/>
      <c r="W63" s="579"/>
      <c r="X63" s="579"/>
      <c r="Y63" s="579"/>
      <c r="Z63" s="579"/>
      <c r="AA63" s="579"/>
      <c r="AB63" s="579"/>
      <c r="AC63" s="579"/>
      <c r="AD63" s="579"/>
      <c r="AE63" s="579"/>
      <c r="AF63" s="579"/>
      <c r="AG63" s="579"/>
      <c r="AH63" s="579"/>
      <c r="AI63" s="579"/>
      <c r="AJ63" s="579"/>
      <c r="AK63" s="579"/>
      <c r="AL63" s="579"/>
      <c r="AM63" s="579"/>
      <c r="AN63" s="579"/>
      <c r="AO63" s="579"/>
      <c r="AP63" s="579"/>
      <c r="AQ63" s="579"/>
      <c r="AR63" s="579"/>
      <c r="AS63" s="579"/>
      <c r="AT63" s="579"/>
      <c r="AU63" s="579"/>
      <c r="AV63" s="579"/>
      <c r="AW63" s="579"/>
      <c r="AX63" s="579"/>
      <c r="AY63" s="26"/>
      <c r="AZ63" s="26"/>
      <c r="BA63" s="26"/>
    </row>
    <row r="64" spans="1:53" s="3" customFormat="1" ht="13.9" customHeight="1">
      <c r="A64" s="26"/>
      <c r="B64" s="26"/>
      <c r="C64" s="26"/>
      <c r="D64" s="26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579"/>
      <c r="AV64" s="579"/>
      <c r="AW64" s="579"/>
      <c r="AX64" s="579"/>
      <c r="AY64" s="26"/>
      <c r="AZ64" s="26"/>
      <c r="BA64" s="26"/>
    </row>
    <row r="65" spans="1:53" s="3" customFormat="1" ht="13.9" customHeight="1">
      <c r="A65" s="26"/>
      <c r="B65" s="30"/>
      <c r="C65" s="26"/>
      <c r="D65" s="26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</row>
    <row r="66" spans="1:53" s="3" customFormat="1" ht="13.9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52"/>
      <c r="AH66" s="52"/>
      <c r="AI66" s="52"/>
      <c r="AJ66" s="52"/>
      <c r="AK66" s="52"/>
      <c r="AL66" s="53"/>
      <c r="AM66" s="52"/>
      <c r="AN66" s="52"/>
      <c r="AO66" s="52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</row>
    <row r="67" spans="1:53" s="3" customFormat="1" ht="13.9" customHeight="1">
      <c r="A67" s="26"/>
      <c r="B67" s="30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</row>
    <row r="68" spans="1:53" s="3" customFormat="1" ht="13.9" customHeight="1">
      <c r="A68" s="26"/>
      <c r="B68" s="30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</row>
    <row r="69" spans="1:53" s="3" customFormat="1" ht="13.9" customHeight="1">
      <c r="A69" s="26"/>
      <c r="B69" s="30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</row>
    <row r="70" spans="1:53" s="3" customFormat="1" ht="13.9" customHeight="1">
      <c r="A70" s="26"/>
      <c r="B70" s="30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</row>
    <row r="71" spans="1:53" s="3" customFormat="1" ht="13.9" customHeight="1">
      <c r="B71" s="6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</row>
    <row r="72" spans="1:53" s="3" customFormat="1" ht="13.9" customHeight="1">
      <c r="B72" s="6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</row>
    <row r="73" spans="1:53" s="3" customFormat="1" ht="13.9" customHeight="1">
      <c r="B73" s="6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</row>
    <row r="74" spans="1:53" s="3" customFormat="1" ht="13.9" customHeight="1">
      <c r="B74" s="6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53" s="3" customFormat="1" ht="13.9" customHeight="1">
      <c r="B75" s="6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</row>
    <row r="76" spans="1:53" s="3" customFormat="1" ht="13.9" customHeight="1">
      <c r="B76" s="6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spans="1:53" s="3" customFormat="1" ht="13.9" customHeight="1">
      <c r="B77" s="6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spans="1:53" s="3" customFormat="1" ht="13.9" customHeight="1">
      <c r="B78" s="6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spans="1:53" s="3" customFormat="1" ht="13.9" customHeight="1">
      <c r="B79" s="6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spans="1:53" s="3" customFormat="1" ht="13.9" customHeight="1">
      <c r="B80" s="6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spans="2:37" s="3" customFormat="1" ht="13.9" customHeight="1">
      <c r="B81" s="6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2:37" s="3" customFormat="1" ht="13.9" customHeight="1">
      <c r="B82" s="6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2:37" s="3" customFormat="1" ht="13.9" customHeight="1">
      <c r="B83" s="6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spans="2:37" s="3" customFormat="1" ht="13.9" customHeight="1">
      <c r="B84" s="6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spans="2:37" s="3" customFormat="1" ht="13.9" customHeight="1">
      <c r="B85" s="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spans="2:37" s="3" customFormat="1" ht="13.9" customHeight="1">
      <c r="B86" s="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spans="2:37" s="3" customFormat="1" ht="13.9" customHeight="1">
      <c r="B87" s="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spans="2:37" s="3" customFormat="1" ht="13.9" customHeight="1">
      <c r="B88" s="6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spans="2:37" s="3" customFormat="1" ht="13.9" customHeight="1">
      <c r="B89" s="6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spans="2:37" s="3" customFormat="1" ht="13.9" customHeight="1">
      <c r="B90" s="6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spans="2:37" s="3" customFormat="1" ht="13.9" customHeight="1">
      <c r="B91" s="6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spans="2:37" s="3" customFormat="1" ht="13.9" customHeight="1">
      <c r="B92" s="6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spans="2:37" s="3" customFormat="1" ht="13.9" customHeight="1">
      <c r="B93" s="6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spans="2:37" s="3" customFormat="1" ht="13.9" customHeight="1">
      <c r="B94" s="6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spans="2:37" s="3" customFormat="1" ht="13.9" customHeight="1">
      <c r="B95" s="6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2:37" s="3" customFormat="1" ht="13.9" customHeight="1">
      <c r="B96" s="6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spans="2:80" s="3" customFormat="1" ht="13.9" customHeight="1">
      <c r="B97" s="6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spans="2:80" s="3" customFormat="1" ht="13.9" customHeight="1">
      <c r="B98" s="6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spans="2:80" s="3" customFormat="1" ht="13.9" customHeight="1">
      <c r="B99" s="6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spans="2:80" s="3" customFormat="1" ht="13.9" customHeight="1">
      <c r="B100" s="6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spans="2:80" s="3" customFormat="1" ht="13.9" customHeight="1">
      <c r="B101" s="6"/>
    </row>
    <row r="102" spans="2:80" s="3" customFormat="1" ht="13.9" customHeight="1">
      <c r="B102" s="6"/>
    </row>
    <row r="103" spans="2:80" s="3" customFormat="1" ht="13.9" customHeight="1">
      <c r="B103" s="6"/>
    </row>
    <row r="104" spans="2:80" s="3" customFormat="1" ht="13.9" customHeight="1">
      <c r="B104" s="6"/>
      <c r="C104" s="4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</row>
    <row r="105" spans="2:80" s="3" customFormat="1" ht="13.9" customHeight="1">
      <c r="B105" s="6"/>
      <c r="C105" s="4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</row>
    <row r="106" spans="2:80" ht="13.9" customHeight="1"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</row>
    <row r="107" spans="2:80" ht="13.9" customHeight="1"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</row>
    <row r="108" spans="2:80" ht="13.9" customHeight="1"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</row>
    <row r="112" spans="2:80" ht="13.9" customHeight="1">
      <c r="AL112" s="8"/>
    </row>
    <row r="113" spans="38:38" ht="13.9" customHeight="1">
      <c r="AL113" s="8"/>
    </row>
    <row r="114" spans="38:38" ht="13.9" customHeight="1">
      <c r="AL114" s="8"/>
    </row>
    <row r="115" spans="38:38" ht="13.9" customHeight="1">
      <c r="AL115" s="8"/>
    </row>
    <row r="116" spans="38:38" ht="13.9" customHeight="1">
      <c r="AL116" s="8"/>
    </row>
  </sheetData>
  <sheetProtection algorithmName="SHA-512" hashValue="mAcvYdcStW520n+aSKDvwNFatwtItR+AHmiVFeIb067lC+kMjQ7J5OkykJuM6ed88pc7rqIbsXYbtWPNpFCyCA==" saltValue="ao6eCMffZQVzZ1erFawnTw==" spinCount="100000" sheet="1" objects="1" scenarios="1" selectLockedCells="1"/>
  <mergeCells count="64">
    <mergeCell ref="C55:AK57"/>
    <mergeCell ref="AL55:AX57"/>
    <mergeCell ref="C58:AK60"/>
    <mergeCell ref="AL58:AX60"/>
    <mergeCell ref="C47:AN49"/>
    <mergeCell ref="AO47:AX49"/>
    <mergeCell ref="C50:AN52"/>
    <mergeCell ref="AO50:AX52"/>
    <mergeCell ref="C41:AN43"/>
    <mergeCell ref="AO41:AX43"/>
    <mergeCell ref="C44:AN46"/>
    <mergeCell ref="AO44:AX46"/>
    <mergeCell ref="C35:AN37"/>
    <mergeCell ref="AO35:AX37"/>
    <mergeCell ref="C38:AN40"/>
    <mergeCell ref="AO38:AX40"/>
    <mergeCell ref="AO32:AX34"/>
    <mergeCell ref="C21:X26"/>
    <mergeCell ref="Y21:AK23"/>
    <mergeCell ref="AL21:AN23"/>
    <mergeCell ref="AO21:AX23"/>
    <mergeCell ref="Y24:AK26"/>
    <mergeCell ref="AL24:AN26"/>
    <mergeCell ref="AO24:AX26"/>
    <mergeCell ref="E62:AX64"/>
    <mergeCell ref="C5:X8"/>
    <mergeCell ref="Y5:AK8"/>
    <mergeCell ref="AL5:AN8"/>
    <mergeCell ref="AO5:AX8"/>
    <mergeCell ref="C12:X14"/>
    <mergeCell ref="Y12:AK14"/>
    <mergeCell ref="AL12:AN14"/>
    <mergeCell ref="AO12:AX14"/>
    <mergeCell ref="C18:X20"/>
    <mergeCell ref="Y18:AK20"/>
    <mergeCell ref="AL18:AN20"/>
    <mergeCell ref="AO18:AX20"/>
    <mergeCell ref="C27:AN29"/>
    <mergeCell ref="AO27:AX29"/>
    <mergeCell ref="C32:AN34"/>
    <mergeCell ref="A24:B26"/>
    <mergeCell ref="A21:B23"/>
    <mergeCell ref="AO9:AX11"/>
    <mergeCell ref="AL9:AN11"/>
    <mergeCell ref="Y9:AK11"/>
    <mergeCell ref="C9:X11"/>
    <mergeCell ref="AO15:AX17"/>
    <mergeCell ref="C15:AN17"/>
    <mergeCell ref="A35:B37"/>
    <mergeCell ref="A32:B34"/>
    <mergeCell ref="A58:B60"/>
    <mergeCell ref="A55:B57"/>
    <mergeCell ref="A1:BA2"/>
    <mergeCell ref="A50:B52"/>
    <mergeCell ref="A47:B49"/>
    <mergeCell ref="A44:B46"/>
    <mergeCell ref="A41:B43"/>
    <mergeCell ref="A38:B40"/>
    <mergeCell ref="A5:B8"/>
    <mergeCell ref="A27:B29"/>
    <mergeCell ref="A18:B20"/>
    <mergeCell ref="A15:B17"/>
    <mergeCell ref="A12:B14"/>
    <mergeCell ref="A9:B11"/>
  </mergeCells>
  <conditionalFormatting sqref="AL55:AX60">
    <cfRule type="cellIs" dxfId="8" priority="11" stopIfTrue="1" operator="equal">
      <formula>"OK"</formula>
    </cfRule>
    <cfRule type="cellIs" dxfId="7" priority="12" stopIfTrue="1" operator="equal">
      <formula>"SI"</formula>
    </cfRule>
    <cfRule type="cellIs" dxfId="6" priority="13" stopIfTrue="1" operator="equal">
      <formula>"NO"</formula>
    </cfRule>
    <cfRule type="cellIs" dxfId="5" priority="14" stopIfTrue="1" operator="equal">
      <formula>"SI"</formula>
    </cfRule>
  </conditionalFormatting>
  <conditionalFormatting sqref="AO69:AX100">
    <cfRule type="cellIs" dxfId="4" priority="9" stopIfTrue="1" operator="equal">
      <formula>"NO"</formula>
    </cfRule>
    <cfRule type="cellIs" dxfId="3" priority="10" stopIfTrue="1" operator="equal">
      <formula>"OK"</formula>
    </cfRule>
  </conditionalFormatting>
  <pageMargins left="0.7" right="0.7" top="0.75" bottom="0.75" header="0.3" footer="0.3"/>
  <pageSetup paperSize="9" scale="59" orientation="portrait" r:id="rId1"/>
  <ignoredErrors>
    <ignoredError sqref="AL9 A24 A9:B23 A25:B29 B24 A35:B52" numberStoredAsText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146"/>
  <sheetViews>
    <sheetView topLeftCell="A65" zoomScale="90" zoomScaleNormal="90" zoomScaleSheetLayoutView="90" workbookViewId="0">
      <selection activeCell="AO100" sqref="AO100:AX101"/>
    </sheetView>
  </sheetViews>
  <sheetFormatPr defaultColWidth="2.33203125" defaultRowHeight="14.25"/>
  <cols>
    <col min="1" max="55" width="2.33203125" style="2" customWidth="1"/>
    <col min="56" max="59" width="2.33203125" style="55" customWidth="1"/>
    <col min="60" max="60" width="5.44140625" style="55" bestFit="1" customWidth="1"/>
    <col min="61" max="84" width="2.33203125" style="55"/>
    <col min="85" max="87" width="2.33203125" style="57"/>
    <col min="88" max="16384" width="2.33203125" style="2"/>
  </cols>
  <sheetData>
    <row r="1" spans="1:87" s="3" customFormat="1" ht="13.9" customHeight="1">
      <c r="A1" s="246" t="s">
        <v>151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6"/>
      <c r="CH1" s="56"/>
      <c r="CI1" s="56"/>
    </row>
    <row r="2" spans="1:87" s="3" customFormat="1" ht="13.9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6"/>
      <c r="CH2" s="56"/>
      <c r="CI2" s="56"/>
    </row>
    <row r="3" spans="1:87" s="3" customFormat="1" ht="13.9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6"/>
      <c r="CH3" s="56"/>
      <c r="CI3" s="56"/>
    </row>
    <row r="4" spans="1:87" s="3" customFormat="1" ht="13.9" customHeight="1">
      <c r="A4" s="659" t="s">
        <v>609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  <c r="W4" s="659"/>
      <c r="X4" s="659"/>
      <c r="Y4" s="659"/>
      <c r="Z4" s="659"/>
      <c r="AA4" s="659"/>
      <c r="AB4" s="659"/>
      <c r="AC4" s="659"/>
      <c r="AD4" s="659"/>
      <c r="AE4" s="659"/>
      <c r="AF4" s="659"/>
      <c r="AG4" s="659"/>
      <c r="AH4" s="659"/>
      <c r="AI4" s="659"/>
      <c r="AJ4" s="659"/>
      <c r="AK4" s="659"/>
      <c r="AL4" s="659"/>
      <c r="AM4" s="659"/>
      <c r="AN4" s="659"/>
      <c r="AO4" s="659"/>
      <c r="AP4" s="659"/>
      <c r="AQ4" s="659"/>
      <c r="AR4" s="659"/>
      <c r="AS4" s="659"/>
      <c r="AT4" s="659"/>
      <c r="AU4" s="659"/>
      <c r="AV4" s="659"/>
      <c r="AW4" s="659"/>
      <c r="AX4" s="659"/>
      <c r="AY4" s="659"/>
      <c r="AZ4" s="659"/>
      <c r="BA4" s="659"/>
      <c r="BB4" s="659"/>
      <c r="BC4" s="659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6"/>
      <c r="CH4" s="56"/>
      <c r="CI4" s="56"/>
    </row>
    <row r="5" spans="1:87" s="3" customFormat="1" ht="13.9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6"/>
      <c r="CH5" s="56"/>
      <c r="CI5" s="56"/>
    </row>
    <row r="6" spans="1:87" s="3" customFormat="1" ht="13.9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6"/>
      <c r="CH6" s="56"/>
      <c r="CI6" s="56"/>
    </row>
    <row r="7" spans="1:87" s="3" customFormat="1" ht="13.9" customHeight="1">
      <c r="A7" s="86"/>
      <c r="B7" s="660" t="s">
        <v>610</v>
      </c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0"/>
      <c r="N7" s="660"/>
      <c r="O7" s="660"/>
      <c r="P7" s="660"/>
      <c r="Q7" s="660"/>
      <c r="R7" s="660"/>
      <c r="S7" s="660"/>
      <c r="T7" s="660"/>
      <c r="U7" s="660"/>
      <c r="V7" s="660"/>
      <c r="W7" s="660"/>
      <c r="X7" s="660"/>
      <c r="Y7" s="660"/>
      <c r="Z7" s="660"/>
      <c r="AA7" s="660"/>
      <c r="AB7" s="660"/>
      <c r="AC7" s="660"/>
      <c r="AD7" s="660"/>
      <c r="AE7" s="660"/>
      <c r="AF7" s="660"/>
      <c r="AG7" s="660"/>
      <c r="AH7" s="660"/>
      <c r="AI7" s="660"/>
      <c r="AJ7" s="660"/>
      <c r="AK7" s="660"/>
      <c r="AL7" s="660"/>
      <c r="AM7" s="660"/>
      <c r="AN7" s="660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86"/>
      <c r="AZ7" s="86"/>
      <c r="BA7" s="86"/>
      <c r="BB7" s="86"/>
      <c r="BC7" s="86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6"/>
      <c r="CH7" s="56"/>
      <c r="CI7" s="56"/>
    </row>
    <row r="8" spans="1:87" s="3" customFormat="1" ht="13.9" customHeight="1">
      <c r="A8" s="86"/>
      <c r="B8" s="666" t="s">
        <v>611</v>
      </c>
      <c r="C8" s="667"/>
      <c r="D8" s="667"/>
      <c r="E8" s="667"/>
      <c r="F8" s="667"/>
      <c r="G8" s="667"/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  <c r="AB8" s="667"/>
      <c r="AC8" s="667"/>
      <c r="AD8" s="667"/>
      <c r="AE8" s="667"/>
      <c r="AF8" s="667"/>
      <c r="AG8" s="667"/>
      <c r="AH8" s="667"/>
      <c r="AI8" s="667"/>
      <c r="AJ8" s="667"/>
      <c r="AK8" s="667"/>
      <c r="AL8" s="667"/>
      <c r="AM8" s="667"/>
      <c r="AN8" s="668"/>
      <c r="AO8" s="675" t="str">
        <f>IF(COUNTIF('Piano investimenti'!BB9:BB54, "*X*") &gt; 0, 5, "0")</f>
        <v>0</v>
      </c>
      <c r="AP8" s="675"/>
      <c r="AQ8" s="675"/>
      <c r="AR8" s="675"/>
      <c r="AS8" s="675"/>
      <c r="AT8" s="675"/>
      <c r="AU8" s="675"/>
      <c r="AV8" s="675"/>
      <c r="AW8" s="675"/>
      <c r="AX8" s="675"/>
      <c r="AY8" s="86"/>
      <c r="AZ8" s="86"/>
      <c r="BA8" s="86"/>
      <c r="BB8" s="86"/>
      <c r="BC8" s="86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6"/>
      <c r="CH8" s="56"/>
      <c r="CI8" s="56"/>
    </row>
    <row r="9" spans="1:87" s="3" customFormat="1" ht="13.9" customHeight="1">
      <c r="A9" s="58"/>
      <c r="B9" s="669"/>
      <c r="C9" s="670"/>
      <c r="D9" s="670"/>
      <c r="E9" s="670"/>
      <c r="F9" s="670"/>
      <c r="G9" s="670"/>
      <c r="H9" s="670"/>
      <c r="I9" s="670"/>
      <c r="J9" s="670"/>
      <c r="K9" s="670"/>
      <c r="L9" s="670"/>
      <c r="M9" s="670"/>
      <c r="N9" s="670"/>
      <c r="O9" s="670"/>
      <c r="P9" s="670"/>
      <c r="Q9" s="670"/>
      <c r="R9" s="670"/>
      <c r="S9" s="670"/>
      <c r="T9" s="670"/>
      <c r="U9" s="670"/>
      <c r="V9" s="670"/>
      <c r="W9" s="670"/>
      <c r="X9" s="670"/>
      <c r="Y9" s="670"/>
      <c r="Z9" s="670"/>
      <c r="AA9" s="670"/>
      <c r="AB9" s="670"/>
      <c r="AC9" s="670"/>
      <c r="AD9" s="670"/>
      <c r="AE9" s="670"/>
      <c r="AF9" s="670"/>
      <c r="AG9" s="670"/>
      <c r="AH9" s="670"/>
      <c r="AI9" s="670"/>
      <c r="AJ9" s="670"/>
      <c r="AK9" s="670"/>
      <c r="AL9" s="670"/>
      <c r="AM9" s="670"/>
      <c r="AN9" s="671"/>
      <c r="AO9" s="675"/>
      <c r="AP9" s="675"/>
      <c r="AQ9" s="675"/>
      <c r="AR9" s="675"/>
      <c r="AS9" s="675"/>
      <c r="AT9" s="675"/>
      <c r="AU9" s="675"/>
      <c r="AV9" s="675"/>
      <c r="AW9" s="675"/>
      <c r="AX9" s="675"/>
      <c r="AY9" s="32"/>
      <c r="AZ9" s="32"/>
      <c r="BA9" s="32"/>
      <c r="BB9" s="32"/>
      <c r="BC9" s="32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6"/>
      <c r="CH9" s="56"/>
      <c r="CI9" s="56"/>
    </row>
    <row r="10" spans="1:87" s="3" customFormat="1" ht="13.9" customHeight="1">
      <c r="A10" s="90"/>
      <c r="B10" s="669"/>
      <c r="C10" s="670"/>
      <c r="D10" s="670"/>
      <c r="E10" s="670"/>
      <c r="F10" s="670"/>
      <c r="G10" s="670"/>
      <c r="H10" s="670"/>
      <c r="I10" s="670"/>
      <c r="J10" s="670"/>
      <c r="K10" s="670"/>
      <c r="L10" s="670"/>
      <c r="M10" s="670"/>
      <c r="N10" s="670"/>
      <c r="O10" s="670"/>
      <c r="P10" s="670"/>
      <c r="Q10" s="670"/>
      <c r="R10" s="670"/>
      <c r="S10" s="670"/>
      <c r="T10" s="670"/>
      <c r="U10" s="670"/>
      <c r="V10" s="670"/>
      <c r="W10" s="670"/>
      <c r="X10" s="670"/>
      <c r="Y10" s="670"/>
      <c r="Z10" s="670"/>
      <c r="AA10" s="670"/>
      <c r="AB10" s="670"/>
      <c r="AC10" s="670"/>
      <c r="AD10" s="670"/>
      <c r="AE10" s="670"/>
      <c r="AF10" s="670"/>
      <c r="AG10" s="670"/>
      <c r="AH10" s="670"/>
      <c r="AI10" s="670"/>
      <c r="AJ10" s="670"/>
      <c r="AK10" s="670"/>
      <c r="AL10" s="670"/>
      <c r="AM10" s="670"/>
      <c r="AN10" s="671"/>
      <c r="AO10" s="675"/>
      <c r="AP10" s="675"/>
      <c r="AQ10" s="675"/>
      <c r="AR10" s="675"/>
      <c r="AS10" s="675"/>
      <c r="AT10" s="675"/>
      <c r="AU10" s="675"/>
      <c r="AV10" s="675"/>
      <c r="AW10" s="675"/>
      <c r="AX10" s="675"/>
      <c r="AY10" s="90"/>
      <c r="AZ10" s="90"/>
      <c r="BA10" s="90"/>
      <c r="BB10" s="90"/>
      <c r="BC10" s="90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6"/>
      <c r="CH10" s="56"/>
      <c r="CI10" s="56"/>
    </row>
    <row r="11" spans="1:87" s="3" customFormat="1" ht="13.9" customHeight="1">
      <c r="A11" s="90"/>
      <c r="B11" s="669"/>
      <c r="C11" s="670"/>
      <c r="D11" s="670"/>
      <c r="E11" s="670"/>
      <c r="F11" s="670"/>
      <c r="G11" s="670"/>
      <c r="H11" s="670"/>
      <c r="I11" s="670"/>
      <c r="J11" s="670"/>
      <c r="K11" s="670"/>
      <c r="L11" s="670"/>
      <c r="M11" s="670"/>
      <c r="N11" s="670"/>
      <c r="O11" s="670"/>
      <c r="P11" s="670"/>
      <c r="Q11" s="670"/>
      <c r="R11" s="670"/>
      <c r="S11" s="670"/>
      <c r="T11" s="670"/>
      <c r="U11" s="670"/>
      <c r="V11" s="670"/>
      <c r="W11" s="670"/>
      <c r="X11" s="670"/>
      <c r="Y11" s="670"/>
      <c r="Z11" s="670"/>
      <c r="AA11" s="670"/>
      <c r="AB11" s="670"/>
      <c r="AC11" s="670"/>
      <c r="AD11" s="670"/>
      <c r="AE11" s="670"/>
      <c r="AF11" s="670"/>
      <c r="AG11" s="670"/>
      <c r="AH11" s="670"/>
      <c r="AI11" s="670"/>
      <c r="AJ11" s="670"/>
      <c r="AK11" s="670"/>
      <c r="AL11" s="670"/>
      <c r="AM11" s="670"/>
      <c r="AN11" s="671"/>
      <c r="AO11" s="429" t="s">
        <v>608</v>
      </c>
      <c r="AP11" s="429"/>
      <c r="AQ11" s="429"/>
      <c r="AR11" s="429"/>
      <c r="AS11" s="429"/>
      <c r="AT11" s="429"/>
      <c r="AU11" s="429"/>
      <c r="AV11" s="429"/>
      <c r="AW11" s="429"/>
      <c r="AX11" s="429"/>
      <c r="AY11" s="90"/>
      <c r="AZ11" s="90"/>
      <c r="BA11" s="90"/>
      <c r="BB11" s="90"/>
      <c r="BC11" s="90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6"/>
      <c r="CH11" s="56"/>
      <c r="CI11" s="56"/>
    </row>
    <row r="12" spans="1:87" s="3" customFormat="1" ht="13.9" customHeight="1">
      <c r="A12" s="90"/>
      <c r="B12" s="672"/>
      <c r="C12" s="673"/>
      <c r="D12" s="673"/>
      <c r="E12" s="673"/>
      <c r="F12" s="673"/>
      <c r="G12" s="673"/>
      <c r="H12" s="673"/>
      <c r="I12" s="673"/>
      <c r="J12" s="673"/>
      <c r="K12" s="673"/>
      <c r="L12" s="673"/>
      <c r="M12" s="673"/>
      <c r="N12" s="673"/>
      <c r="O12" s="673"/>
      <c r="P12" s="673"/>
      <c r="Q12" s="673"/>
      <c r="R12" s="673"/>
      <c r="S12" s="673"/>
      <c r="T12" s="673"/>
      <c r="U12" s="673"/>
      <c r="V12" s="673"/>
      <c r="W12" s="673"/>
      <c r="X12" s="673"/>
      <c r="Y12" s="673"/>
      <c r="Z12" s="673"/>
      <c r="AA12" s="673"/>
      <c r="AB12" s="673"/>
      <c r="AC12" s="673"/>
      <c r="AD12" s="673"/>
      <c r="AE12" s="673"/>
      <c r="AF12" s="673"/>
      <c r="AG12" s="673"/>
      <c r="AH12" s="673"/>
      <c r="AI12" s="673"/>
      <c r="AJ12" s="673"/>
      <c r="AK12" s="673"/>
      <c r="AL12" s="673"/>
      <c r="AM12" s="673"/>
      <c r="AN12" s="674"/>
      <c r="AO12" s="429"/>
      <c r="AP12" s="429"/>
      <c r="AQ12" s="429"/>
      <c r="AR12" s="429"/>
      <c r="AS12" s="429"/>
      <c r="AT12" s="429"/>
      <c r="AU12" s="429"/>
      <c r="AV12" s="429"/>
      <c r="AW12" s="429"/>
      <c r="AX12" s="429"/>
      <c r="AY12" s="90"/>
      <c r="AZ12" s="90"/>
      <c r="BA12" s="90"/>
      <c r="BB12" s="90"/>
      <c r="BC12" s="90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6"/>
      <c r="CH12" s="56"/>
      <c r="CI12" s="56"/>
    </row>
    <row r="13" spans="1:87" s="3" customFormat="1" ht="13.9" customHeight="1">
      <c r="A13" s="90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90"/>
      <c r="AZ13" s="90"/>
      <c r="BA13" s="90"/>
      <c r="BB13" s="90"/>
      <c r="BC13" s="90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6"/>
      <c r="CH13" s="56"/>
      <c r="CI13" s="56"/>
    </row>
    <row r="14" spans="1:87" s="3" customFormat="1" ht="13.9" customHeight="1">
      <c r="A14" s="90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90"/>
      <c r="AZ14" s="90"/>
      <c r="BA14" s="90"/>
      <c r="BB14" s="90"/>
      <c r="BC14" s="90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6"/>
      <c r="CH14" s="56"/>
      <c r="CI14" s="56"/>
    </row>
    <row r="15" spans="1:87" s="3" customFormat="1" ht="13.9" customHeight="1">
      <c r="A15" s="90"/>
      <c r="B15" s="664" t="s">
        <v>727</v>
      </c>
      <c r="C15" s="664"/>
      <c r="D15" s="664"/>
      <c r="E15" s="664"/>
      <c r="F15" s="664"/>
      <c r="G15" s="664"/>
      <c r="H15" s="664"/>
      <c r="I15" s="664"/>
      <c r="J15" s="664"/>
      <c r="K15" s="664"/>
      <c r="L15" s="664"/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664"/>
      <c r="AB15" s="664"/>
      <c r="AC15" s="664"/>
      <c r="AD15" s="664"/>
      <c r="AE15" s="664"/>
      <c r="AF15" s="664"/>
      <c r="AG15" s="664"/>
      <c r="AH15" s="664"/>
      <c r="AI15" s="664"/>
      <c r="AJ15" s="664"/>
      <c r="AK15" s="664"/>
      <c r="AL15" s="664"/>
      <c r="AM15" s="664"/>
      <c r="AN15" s="664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90"/>
      <c r="AZ15" s="90"/>
      <c r="BA15" s="90"/>
      <c r="BB15" s="90"/>
      <c r="BC15" s="90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6"/>
      <c r="CH15" s="56"/>
      <c r="CI15" s="56"/>
    </row>
    <row r="16" spans="1:87" s="3" customFormat="1" ht="13.9" customHeight="1">
      <c r="A16" s="90"/>
      <c r="B16" s="664"/>
      <c r="C16" s="664"/>
      <c r="D16" s="664"/>
      <c r="E16" s="664"/>
      <c r="F16" s="664"/>
      <c r="G16" s="664"/>
      <c r="H16" s="664"/>
      <c r="I16" s="664"/>
      <c r="J16" s="664"/>
      <c r="K16" s="664"/>
      <c r="L16" s="664"/>
      <c r="M16" s="664"/>
      <c r="N16" s="664"/>
      <c r="O16" s="664"/>
      <c r="P16" s="664"/>
      <c r="Q16" s="664"/>
      <c r="R16" s="664"/>
      <c r="S16" s="664"/>
      <c r="T16" s="664"/>
      <c r="U16" s="664"/>
      <c r="V16" s="664"/>
      <c r="W16" s="664"/>
      <c r="X16" s="664"/>
      <c r="Y16" s="664"/>
      <c r="Z16" s="664"/>
      <c r="AA16" s="664"/>
      <c r="AB16" s="664"/>
      <c r="AC16" s="664"/>
      <c r="AD16" s="664"/>
      <c r="AE16" s="664"/>
      <c r="AF16" s="664"/>
      <c r="AG16" s="664"/>
      <c r="AH16" s="664"/>
      <c r="AI16" s="664"/>
      <c r="AJ16" s="664"/>
      <c r="AK16" s="664"/>
      <c r="AL16" s="664"/>
      <c r="AM16" s="664"/>
      <c r="AN16" s="664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0"/>
      <c r="AZ16" s="90"/>
      <c r="BA16" s="90"/>
      <c r="BB16" s="90"/>
      <c r="BC16" s="90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6"/>
      <c r="CH16" s="56"/>
      <c r="CI16" s="56"/>
    </row>
    <row r="17" spans="1:87" s="3" customFormat="1" ht="13.9" customHeight="1">
      <c r="A17" s="90"/>
      <c r="B17" s="665" t="s">
        <v>728</v>
      </c>
      <c r="C17" s="665"/>
      <c r="D17" s="665"/>
      <c r="E17" s="665"/>
      <c r="F17" s="665"/>
      <c r="G17" s="665"/>
      <c r="H17" s="665"/>
      <c r="I17" s="665"/>
      <c r="J17" s="665"/>
      <c r="K17" s="665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5"/>
      <c r="AF17" s="665"/>
      <c r="AG17" s="665"/>
      <c r="AH17" s="665"/>
      <c r="AI17" s="665"/>
      <c r="AJ17" s="665"/>
      <c r="AK17" s="665"/>
      <c r="AL17" s="665"/>
      <c r="AM17" s="665"/>
      <c r="AN17" s="665"/>
      <c r="AO17" s="635">
        <f>+IF('Dati generali'!C56="X", 5, 0)</f>
        <v>0</v>
      </c>
      <c r="AP17" s="636"/>
      <c r="AQ17" s="636"/>
      <c r="AR17" s="636"/>
      <c r="AS17" s="636"/>
      <c r="AT17" s="636"/>
      <c r="AU17" s="636"/>
      <c r="AV17" s="636"/>
      <c r="AW17" s="636"/>
      <c r="AX17" s="637"/>
      <c r="AY17" s="90"/>
      <c r="AZ17" s="90"/>
      <c r="BA17" s="90"/>
      <c r="BB17" s="90"/>
      <c r="BC17" s="90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6"/>
      <c r="CH17" s="56"/>
      <c r="CI17" s="56"/>
    </row>
    <row r="18" spans="1:87" s="3" customFormat="1" ht="13.9" customHeight="1">
      <c r="A18" s="90"/>
      <c r="B18" s="665"/>
      <c r="C18" s="665"/>
      <c r="D18" s="665"/>
      <c r="E18" s="665"/>
      <c r="F18" s="665"/>
      <c r="G18" s="665"/>
      <c r="H18" s="665"/>
      <c r="I18" s="665"/>
      <c r="J18" s="665"/>
      <c r="K18" s="665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5"/>
      <c r="AA18" s="665"/>
      <c r="AB18" s="665"/>
      <c r="AC18" s="665"/>
      <c r="AD18" s="665"/>
      <c r="AE18" s="665"/>
      <c r="AF18" s="665"/>
      <c r="AG18" s="665"/>
      <c r="AH18" s="665"/>
      <c r="AI18" s="665"/>
      <c r="AJ18" s="665"/>
      <c r="AK18" s="665"/>
      <c r="AL18" s="665"/>
      <c r="AM18" s="665"/>
      <c r="AN18" s="665"/>
      <c r="AO18" s="641"/>
      <c r="AP18" s="642"/>
      <c r="AQ18" s="642"/>
      <c r="AR18" s="642"/>
      <c r="AS18" s="642"/>
      <c r="AT18" s="642"/>
      <c r="AU18" s="642"/>
      <c r="AV18" s="642"/>
      <c r="AW18" s="642"/>
      <c r="AX18" s="643"/>
      <c r="AY18" s="90"/>
      <c r="AZ18" s="90"/>
      <c r="BA18" s="90"/>
      <c r="BB18" s="90"/>
      <c r="BC18" s="90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6"/>
      <c r="CH18" s="56"/>
      <c r="CI18" s="56"/>
    </row>
    <row r="19" spans="1:87" s="3" customFormat="1" ht="13.9" customHeight="1">
      <c r="A19" s="90"/>
      <c r="B19" s="665"/>
      <c r="C19" s="665"/>
      <c r="D19" s="665"/>
      <c r="E19" s="665"/>
      <c r="F19" s="665"/>
      <c r="G19" s="665"/>
      <c r="H19" s="665"/>
      <c r="I19" s="665"/>
      <c r="J19" s="665"/>
      <c r="K19" s="665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5"/>
      <c r="AA19" s="665"/>
      <c r="AB19" s="665"/>
      <c r="AC19" s="665"/>
      <c r="AD19" s="665"/>
      <c r="AE19" s="665"/>
      <c r="AF19" s="665"/>
      <c r="AG19" s="665"/>
      <c r="AH19" s="665"/>
      <c r="AI19" s="665"/>
      <c r="AJ19" s="665"/>
      <c r="AK19" s="665"/>
      <c r="AL19" s="665"/>
      <c r="AM19" s="665"/>
      <c r="AN19" s="665"/>
      <c r="AO19" s="661" t="s">
        <v>608</v>
      </c>
      <c r="AP19" s="662"/>
      <c r="AQ19" s="662"/>
      <c r="AR19" s="662"/>
      <c r="AS19" s="662"/>
      <c r="AT19" s="662"/>
      <c r="AU19" s="662"/>
      <c r="AV19" s="662"/>
      <c r="AW19" s="662"/>
      <c r="AX19" s="663"/>
      <c r="AY19" s="90"/>
      <c r="AZ19" s="90"/>
      <c r="BA19" s="90"/>
      <c r="BB19" s="90"/>
      <c r="BC19" s="90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6"/>
      <c r="CH19" s="56"/>
      <c r="CI19" s="56"/>
    </row>
    <row r="20" spans="1:87" s="3" customFormat="1" ht="13.9" customHeight="1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6"/>
      <c r="CH20" s="56"/>
      <c r="CI20" s="56"/>
    </row>
    <row r="21" spans="1:87" s="3" customFormat="1" ht="13.9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6"/>
      <c r="CH21" s="56"/>
      <c r="CI21" s="56"/>
    </row>
    <row r="22" spans="1:87" s="3" customFormat="1" ht="13.9" customHeight="1">
      <c r="A22" s="86"/>
      <c r="B22" s="660" t="s">
        <v>612</v>
      </c>
      <c r="C22" s="660"/>
      <c r="D22" s="660"/>
      <c r="E22" s="660"/>
      <c r="F22" s="660"/>
      <c r="G22" s="660"/>
      <c r="H22" s="660"/>
      <c r="I22" s="660"/>
      <c r="J22" s="660"/>
      <c r="K22" s="660"/>
      <c r="L22" s="660"/>
      <c r="M22" s="660"/>
      <c r="N22" s="660"/>
      <c r="O22" s="660"/>
      <c r="P22" s="660"/>
      <c r="Q22" s="660"/>
      <c r="R22" s="660"/>
      <c r="S22" s="660"/>
      <c r="T22" s="660"/>
      <c r="U22" s="660"/>
      <c r="V22" s="660"/>
      <c r="W22" s="660"/>
      <c r="X22" s="660"/>
      <c r="Y22" s="660"/>
      <c r="Z22" s="660"/>
      <c r="AA22" s="660"/>
      <c r="AB22" s="660"/>
      <c r="AC22" s="660"/>
      <c r="AD22" s="660"/>
      <c r="AE22" s="660"/>
      <c r="AF22" s="660"/>
      <c r="AG22" s="660"/>
      <c r="AH22" s="660"/>
      <c r="AI22" s="660"/>
      <c r="AJ22" s="660"/>
      <c r="AK22" s="660"/>
      <c r="AL22" s="660"/>
      <c r="AM22" s="660"/>
      <c r="AN22" s="660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86"/>
      <c r="AZ22" s="86"/>
      <c r="BA22" s="86"/>
      <c r="BB22" s="86"/>
      <c r="BC22" s="86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6"/>
      <c r="CH22" s="56"/>
      <c r="CI22" s="56"/>
    </row>
    <row r="23" spans="1:87" s="3" customFormat="1" ht="13.9" customHeight="1">
      <c r="A23" s="86"/>
      <c r="B23" s="665" t="s">
        <v>613</v>
      </c>
      <c r="C23" s="665"/>
      <c r="D23" s="665"/>
      <c r="E23" s="665"/>
      <c r="F23" s="665"/>
      <c r="G23" s="665"/>
      <c r="H23" s="665"/>
      <c r="I23" s="665"/>
      <c r="J23" s="665"/>
      <c r="K23" s="665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5"/>
      <c r="AA23" s="665"/>
      <c r="AB23" s="665"/>
      <c r="AC23" s="665"/>
      <c r="AD23" s="665"/>
      <c r="AE23" s="665"/>
      <c r="AF23" s="665"/>
      <c r="AG23" s="665"/>
      <c r="AH23" s="665"/>
      <c r="AI23" s="665"/>
      <c r="AJ23" s="665"/>
      <c r="AK23" s="665"/>
      <c r="AL23" s="665"/>
      <c r="AM23" s="665"/>
      <c r="AN23" s="665"/>
      <c r="AO23" s="635">
        <f>+IF('Dati generali'!C58="X", 5, 0)</f>
        <v>0</v>
      </c>
      <c r="AP23" s="636"/>
      <c r="AQ23" s="636"/>
      <c r="AR23" s="636"/>
      <c r="AS23" s="636"/>
      <c r="AT23" s="636"/>
      <c r="AU23" s="636"/>
      <c r="AV23" s="636"/>
      <c r="AW23" s="636"/>
      <c r="AX23" s="637"/>
      <c r="AY23" s="86"/>
      <c r="AZ23" s="86"/>
      <c r="BA23" s="86"/>
      <c r="BB23" s="86"/>
      <c r="BC23" s="86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6"/>
      <c r="CH23" s="56"/>
      <c r="CI23" s="56"/>
    </row>
    <row r="24" spans="1:87" s="3" customFormat="1" ht="13.9" customHeight="1">
      <c r="A24" s="86"/>
      <c r="B24" s="665"/>
      <c r="C24" s="665"/>
      <c r="D24" s="665"/>
      <c r="E24" s="665"/>
      <c r="F24" s="665"/>
      <c r="G24" s="665"/>
      <c r="H24" s="665"/>
      <c r="I24" s="665"/>
      <c r="J24" s="665"/>
      <c r="K24" s="665"/>
      <c r="L24" s="665"/>
      <c r="M24" s="665"/>
      <c r="N24" s="665"/>
      <c r="O24" s="665"/>
      <c r="P24" s="665"/>
      <c r="Q24" s="665"/>
      <c r="R24" s="665"/>
      <c r="S24" s="665"/>
      <c r="T24" s="665"/>
      <c r="U24" s="665"/>
      <c r="V24" s="665"/>
      <c r="W24" s="665"/>
      <c r="X24" s="665"/>
      <c r="Y24" s="665"/>
      <c r="Z24" s="665"/>
      <c r="AA24" s="665"/>
      <c r="AB24" s="665"/>
      <c r="AC24" s="665"/>
      <c r="AD24" s="665"/>
      <c r="AE24" s="665"/>
      <c r="AF24" s="665"/>
      <c r="AG24" s="665"/>
      <c r="AH24" s="665"/>
      <c r="AI24" s="665"/>
      <c r="AJ24" s="665"/>
      <c r="AK24" s="665"/>
      <c r="AL24" s="665"/>
      <c r="AM24" s="665"/>
      <c r="AN24" s="665"/>
      <c r="AO24" s="641"/>
      <c r="AP24" s="642"/>
      <c r="AQ24" s="642"/>
      <c r="AR24" s="642"/>
      <c r="AS24" s="642"/>
      <c r="AT24" s="642"/>
      <c r="AU24" s="642"/>
      <c r="AV24" s="642"/>
      <c r="AW24" s="642"/>
      <c r="AX24" s="643"/>
      <c r="AY24" s="86"/>
      <c r="AZ24" s="86"/>
      <c r="BA24" s="86"/>
      <c r="BB24" s="86"/>
      <c r="BC24" s="86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6"/>
      <c r="CH24" s="56"/>
      <c r="CI24" s="56"/>
    </row>
    <row r="25" spans="1:87" s="3" customFormat="1" ht="13.9" customHeight="1">
      <c r="A25" s="86"/>
      <c r="B25" s="665"/>
      <c r="C25" s="665"/>
      <c r="D25" s="665"/>
      <c r="E25" s="665"/>
      <c r="F25" s="665"/>
      <c r="G25" s="665"/>
      <c r="H25" s="665"/>
      <c r="I25" s="665"/>
      <c r="J25" s="665"/>
      <c r="K25" s="665"/>
      <c r="L25" s="665"/>
      <c r="M25" s="665"/>
      <c r="N25" s="665"/>
      <c r="O25" s="665"/>
      <c r="P25" s="665"/>
      <c r="Q25" s="665"/>
      <c r="R25" s="665"/>
      <c r="S25" s="665"/>
      <c r="T25" s="665"/>
      <c r="U25" s="665"/>
      <c r="V25" s="665"/>
      <c r="W25" s="665"/>
      <c r="X25" s="665"/>
      <c r="Y25" s="665"/>
      <c r="Z25" s="665"/>
      <c r="AA25" s="665"/>
      <c r="AB25" s="665"/>
      <c r="AC25" s="665"/>
      <c r="AD25" s="665"/>
      <c r="AE25" s="665"/>
      <c r="AF25" s="665"/>
      <c r="AG25" s="665"/>
      <c r="AH25" s="665"/>
      <c r="AI25" s="665"/>
      <c r="AJ25" s="665"/>
      <c r="AK25" s="665"/>
      <c r="AL25" s="665"/>
      <c r="AM25" s="665"/>
      <c r="AN25" s="665"/>
      <c r="AO25" s="661" t="s">
        <v>608</v>
      </c>
      <c r="AP25" s="662"/>
      <c r="AQ25" s="662"/>
      <c r="AR25" s="662"/>
      <c r="AS25" s="662"/>
      <c r="AT25" s="662"/>
      <c r="AU25" s="662"/>
      <c r="AV25" s="662"/>
      <c r="AW25" s="662"/>
      <c r="AX25" s="663"/>
      <c r="AY25" s="86"/>
      <c r="AZ25" s="86"/>
      <c r="BA25" s="86"/>
      <c r="BB25" s="86"/>
      <c r="BC25" s="86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6"/>
      <c r="CH25" s="56"/>
      <c r="CI25" s="56"/>
    </row>
    <row r="26" spans="1:87" s="3" customFormat="1" ht="13.9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6"/>
      <c r="CH26" s="56"/>
      <c r="CI26" s="56"/>
    </row>
    <row r="27" spans="1:87" s="3" customFormat="1" ht="13.9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6"/>
      <c r="CH27" s="56"/>
      <c r="CI27" s="56"/>
    </row>
    <row r="28" spans="1:87" s="3" customFormat="1" ht="13.9" customHeight="1">
      <c r="A28" s="86"/>
      <c r="B28" s="653" t="s">
        <v>699</v>
      </c>
      <c r="C28" s="654"/>
      <c r="D28" s="654"/>
      <c r="E28" s="654"/>
      <c r="F28" s="654"/>
      <c r="G28" s="654"/>
      <c r="H28" s="654"/>
      <c r="I28" s="654"/>
      <c r="J28" s="654"/>
      <c r="K28" s="654"/>
      <c r="L28" s="654"/>
      <c r="M28" s="654"/>
      <c r="N28" s="654"/>
      <c r="O28" s="654"/>
      <c r="P28" s="654"/>
      <c r="Q28" s="654"/>
      <c r="R28" s="654"/>
      <c r="S28" s="654"/>
      <c r="T28" s="654"/>
      <c r="U28" s="654"/>
      <c r="V28" s="654"/>
      <c r="W28" s="654"/>
      <c r="X28" s="654"/>
      <c r="Y28" s="654"/>
      <c r="Z28" s="654"/>
      <c r="AA28" s="654"/>
      <c r="AB28" s="654"/>
      <c r="AC28" s="654"/>
      <c r="AD28" s="654"/>
      <c r="AE28" s="654"/>
      <c r="AF28" s="654"/>
      <c r="AG28" s="654"/>
      <c r="AH28" s="655"/>
      <c r="AI28" s="653" t="s">
        <v>700</v>
      </c>
      <c r="AJ28" s="654"/>
      <c r="AK28" s="654"/>
      <c r="AL28" s="654"/>
      <c r="AM28" s="654"/>
      <c r="AN28" s="655"/>
      <c r="AO28" s="635">
        <f>MIN(15,AO8+AO17+AO23)</f>
        <v>0</v>
      </c>
      <c r="AP28" s="636"/>
      <c r="AQ28" s="636"/>
      <c r="AR28" s="636"/>
      <c r="AS28" s="636"/>
      <c r="AT28" s="636"/>
      <c r="AU28" s="636"/>
      <c r="AV28" s="636"/>
      <c r="AW28" s="636"/>
      <c r="AX28" s="637"/>
      <c r="AY28" s="86"/>
      <c r="AZ28" s="86"/>
      <c r="BA28" s="86"/>
      <c r="BB28" s="86"/>
      <c r="BC28" s="86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6"/>
      <c r="CH28" s="56"/>
      <c r="CI28" s="56"/>
    </row>
    <row r="29" spans="1:87" s="3" customFormat="1" ht="13.9" customHeight="1">
      <c r="A29" s="86"/>
      <c r="B29" s="656"/>
      <c r="C29" s="657"/>
      <c r="D29" s="657"/>
      <c r="E29" s="657"/>
      <c r="F29" s="657"/>
      <c r="G29" s="657"/>
      <c r="H29" s="657"/>
      <c r="I29" s="657"/>
      <c r="J29" s="657"/>
      <c r="K29" s="657"/>
      <c r="L29" s="657"/>
      <c r="M29" s="657"/>
      <c r="N29" s="657"/>
      <c r="O29" s="657"/>
      <c r="P29" s="657"/>
      <c r="Q29" s="657"/>
      <c r="R29" s="657"/>
      <c r="S29" s="657"/>
      <c r="T29" s="657"/>
      <c r="U29" s="657"/>
      <c r="V29" s="657"/>
      <c r="W29" s="657"/>
      <c r="X29" s="657"/>
      <c r="Y29" s="657"/>
      <c r="Z29" s="657"/>
      <c r="AA29" s="657"/>
      <c r="AB29" s="657"/>
      <c r="AC29" s="657"/>
      <c r="AD29" s="657"/>
      <c r="AE29" s="657"/>
      <c r="AF29" s="657"/>
      <c r="AG29" s="657"/>
      <c r="AH29" s="658"/>
      <c r="AI29" s="656"/>
      <c r="AJ29" s="657"/>
      <c r="AK29" s="657"/>
      <c r="AL29" s="657"/>
      <c r="AM29" s="657"/>
      <c r="AN29" s="658"/>
      <c r="AO29" s="641"/>
      <c r="AP29" s="642"/>
      <c r="AQ29" s="642"/>
      <c r="AR29" s="642"/>
      <c r="AS29" s="642"/>
      <c r="AT29" s="642"/>
      <c r="AU29" s="642"/>
      <c r="AV29" s="642"/>
      <c r="AW29" s="642"/>
      <c r="AX29" s="643"/>
      <c r="AY29" s="86"/>
      <c r="AZ29" s="86"/>
      <c r="BA29" s="86"/>
      <c r="BB29" s="86"/>
      <c r="BC29" s="86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6"/>
      <c r="CH29" s="56"/>
      <c r="CI29" s="56"/>
    </row>
    <row r="30" spans="1:87" s="3" customFormat="1" ht="13.9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6"/>
      <c r="CH30" s="56"/>
      <c r="CI30" s="56"/>
    </row>
    <row r="31" spans="1:87" s="3" customFormat="1" ht="13.9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6"/>
      <c r="CH31" s="56"/>
      <c r="CI31" s="56"/>
    </row>
    <row r="32" spans="1:87" s="3" customFormat="1" ht="13.9" customHeight="1">
      <c r="A32" s="659" t="s">
        <v>614</v>
      </c>
      <c r="B32" s="659"/>
      <c r="C32" s="659"/>
      <c r="D32" s="659"/>
      <c r="E32" s="659"/>
      <c r="F32" s="659"/>
      <c r="G32" s="659"/>
      <c r="H32" s="659"/>
      <c r="I32" s="659"/>
      <c r="J32" s="659"/>
      <c r="K32" s="659"/>
      <c r="L32" s="659"/>
      <c r="M32" s="659"/>
      <c r="N32" s="659"/>
      <c r="O32" s="659"/>
      <c r="P32" s="659"/>
      <c r="Q32" s="659"/>
      <c r="R32" s="659"/>
      <c r="S32" s="659"/>
      <c r="T32" s="659"/>
      <c r="U32" s="659"/>
      <c r="V32" s="659"/>
      <c r="W32" s="659"/>
      <c r="X32" s="659"/>
      <c r="Y32" s="659"/>
      <c r="Z32" s="659"/>
      <c r="AA32" s="659"/>
      <c r="AB32" s="659"/>
      <c r="AC32" s="659"/>
      <c r="AD32" s="659"/>
      <c r="AE32" s="659"/>
      <c r="AF32" s="659"/>
      <c r="AG32" s="659"/>
      <c r="AH32" s="659"/>
      <c r="AI32" s="659"/>
      <c r="AJ32" s="659"/>
      <c r="AK32" s="659"/>
      <c r="AL32" s="659"/>
      <c r="AM32" s="659"/>
      <c r="AN32" s="659"/>
      <c r="AO32" s="659"/>
      <c r="AP32" s="659"/>
      <c r="AQ32" s="659"/>
      <c r="AR32" s="659"/>
      <c r="AS32" s="659"/>
      <c r="AT32" s="659"/>
      <c r="AU32" s="659"/>
      <c r="AV32" s="659"/>
      <c r="AW32" s="659"/>
      <c r="AX32" s="659"/>
      <c r="AY32" s="659"/>
      <c r="AZ32" s="659"/>
      <c r="BA32" s="659"/>
      <c r="BB32" s="659"/>
      <c r="BC32" s="659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6"/>
      <c r="CH32" s="56"/>
      <c r="CI32" s="56"/>
    </row>
    <row r="33" spans="1:87" s="3" customFormat="1" ht="13.9" customHeight="1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6"/>
      <c r="CH33" s="56"/>
      <c r="CI33" s="56"/>
    </row>
    <row r="34" spans="1:87" s="3" customFormat="1" ht="13.9" customHeight="1">
      <c r="A34" s="58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91"/>
      <c r="AR34" s="91"/>
      <c r="AS34" s="91"/>
      <c r="AT34" s="91"/>
      <c r="AU34" s="26"/>
      <c r="AV34" s="26"/>
      <c r="AW34" s="26"/>
      <c r="AX34" s="26"/>
      <c r="AY34" s="32"/>
      <c r="AZ34" s="32"/>
      <c r="BA34" s="32"/>
      <c r="BB34" s="32"/>
      <c r="BC34" s="32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6"/>
      <c r="CH34" s="56"/>
      <c r="CI34" s="56"/>
    </row>
    <row r="35" spans="1:87" s="3" customFormat="1" ht="13.9" customHeight="1">
      <c r="A35" s="90"/>
      <c r="B35" s="693" t="s">
        <v>758</v>
      </c>
      <c r="C35" s="693"/>
      <c r="D35" s="693"/>
      <c r="E35" s="693"/>
      <c r="F35" s="693"/>
      <c r="G35" s="693"/>
      <c r="H35" s="693"/>
      <c r="I35" s="693"/>
      <c r="J35" s="693"/>
      <c r="K35" s="693"/>
      <c r="L35" s="693"/>
      <c r="M35" s="693"/>
      <c r="N35" s="693"/>
      <c r="O35" s="693"/>
      <c r="P35" s="693"/>
      <c r="Q35" s="693"/>
      <c r="R35" s="693"/>
      <c r="S35" s="693"/>
      <c r="T35" s="693"/>
      <c r="U35" s="693"/>
      <c r="V35" s="693"/>
      <c r="W35" s="693"/>
      <c r="X35" s="693"/>
      <c r="Y35" s="693"/>
      <c r="Z35" s="693"/>
      <c r="AA35" s="693"/>
      <c r="AB35" s="693"/>
      <c r="AC35" s="693"/>
      <c r="AD35" s="693"/>
      <c r="AE35" s="693"/>
      <c r="AF35" s="693"/>
      <c r="AG35" s="693"/>
      <c r="AH35" s="693"/>
      <c r="AI35" s="693"/>
      <c r="AJ35" s="693"/>
      <c r="AK35" s="693"/>
      <c r="AL35" s="693"/>
      <c r="AM35" s="693"/>
      <c r="AN35" s="693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6"/>
      <c r="CH35" s="56"/>
      <c r="CI35" s="56"/>
    </row>
    <row r="36" spans="1:87" s="3" customFormat="1" ht="13.9" customHeight="1">
      <c r="A36" s="90"/>
      <c r="B36" s="628" t="s">
        <v>701</v>
      </c>
      <c r="C36" s="628"/>
      <c r="D36" s="628"/>
      <c r="E36" s="628"/>
      <c r="F36" s="628"/>
      <c r="G36" s="628"/>
      <c r="H36" s="628"/>
      <c r="I36" s="628"/>
      <c r="J36" s="628"/>
      <c r="K36" s="628"/>
      <c r="L36" s="628"/>
      <c r="M36" s="628"/>
      <c r="N36" s="628"/>
      <c r="O36" s="628"/>
      <c r="P36" s="628"/>
      <c r="Q36" s="628"/>
      <c r="R36" s="628"/>
      <c r="S36" s="628"/>
      <c r="T36" s="628"/>
      <c r="U36" s="628"/>
      <c r="V36" s="628"/>
      <c r="W36" s="628"/>
      <c r="X36" s="628"/>
      <c r="Y36" s="628"/>
      <c r="Z36" s="628"/>
      <c r="AA36" s="628"/>
      <c r="AB36" s="628"/>
      <c r="AC36" s="628"/>
      <c r="AD36" s="628"/>
      <c r="AE36" s="628"/>
      <c r="AF36" s="628"/>
      <c r="AG36" s="628"/>
      <c r="AH36" s="628"/>
      <c r="AI36" s="628"/>
      <c r="AJ36" s="628"/>
      <c r="AK36" s="628"/>
      <c r="AL36" s="628"/>
      <c r="AM36" s="628"/>
      <c r="AN36" s="628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6"/>
      <c r="CH36" s="56"/>
      <c r="CI36" s="56"/>
    </row>
    <row r="37" spans="1:87" s="3" customFormat="1" ht="13.9" customHeight="1">
      <c r="A37" s="90"/>
      <c r="B37" s="628"/>
      <c r="C37" s="628"/>
      <c r="D37" s="628"/>
      <c r="E37" s="628"/>
      <c r="F37" s="628"/>
      <c r="G37" s="628"/>
      <c r="H37" s="628"/>
      <c r="I37" s="628"/>
      <c r="J37" s="628"/>
      <c r="K37" s="628"/>
      <c r="L37" s="628"/>
      <c r="M37" s="628"/>
      <c r="N37" s="628"/>
      <c r="O37" s="628"/>
      <c r="P37" s="628"/>
      <c r="Q37" s="628"/>
      <c r="R37" s="628"/>
      <c r="S37" s="628"/>
      <c r="T37" s="628"/>
      <c r="U37" s="628"/>
      <c r="V37" s="628"/>
      <c r="W37" s="628"/>
      <c r="X37" s="628"/>
      <c r="Y37" s="628"/>
      <c r="Z37" s="628"/>
      <c r="AA37" s="628"/>
      <c r="AB37" s="628"/>
      <c r="AC37" s="628"/>
      <c r="AD37" s="628"/>
      <c r="AE37" s="628"/>
      <c r="AF37" s="628"/>
      <c r="AG37" s="628"/>
      <c r="AH37" s="628"/>
      <c r="AI37" s="628"/>
      <c r="AJ37" s="628"/>
      <c r="AK37" s="628"/>
      <c r="AL37" s="628"/>
      <c r="AM37" s="628"/>
      <c r="AN37" s="628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6"/>
      <c r="CH37" s="56"/>
      <c r="CI37" s="56"/>
    </row>
    <row r="38" spans="1:87" s="3" customFormat="1" ht="13.9" customHeight="1">
      <c r="A38" s="90"/>
      <c r="B38" s="628"/>
      <c r="C38" s="628"/>
      <c r="D38" s="628"/>
      <c r="E38" s="628"/>
      <c r="F38" s="628"/>
      <c r="G38" s="628"/>
      <c r="H38" s="628"/>
      <c r="I38" s="628"/>
      <c r="J38" s="628"/>
      <c r="K38" s="628"/>
      <c r="L38" s="628"/>
      <c r="M38" s="628"/>
      <c r="N38" s="628"/>
      <c r="O38" s="628"/>
      <c r="P38" s="628"/>
      <c r="Q38" s="628"/>
      <c r="R38" s="628"/>
      <c r="S38" s="628"/>
      <c r="T38" s="628"/>
      <c r="U38" s="628"/>
      <c r="V38" s="628"/>
      <c r="W38" s="628"/>
      <c r="X38" s="628"/>
      <c r="Y38" s="628"/>
      <c r="Z38" s="628"/>
      <c r="AA38" s="628"/>
      <c r="AB38" s="628"/>
      <c r="AC38" s="628"/>
      <c r="AD38" s="628"/>
      <c r="AE38" s="628"/>
      <c r="AF38" s="628"/>
      <c r="AG38" s="628"/>
      <c r="AH38" s="628"/>
      <c r="AI38" s="628"/>
      <c r="AJ38" s="628"/>
      <c r="AK38" s="628"/>
      <c r="AL38" s="628"/>
      <c r="AM38" s="628"/>
      <c r="AN38" s="628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6"/>
      <c r="CH38" s="56"/>
      <c r="CI38" s="56"/>
    </row>
    <row r="39" spans="1:87" s="3" customFormat="1" ht="13.9" customHeight="1">
      <c r="A39" s="86"/>
      <c r="B39" s="628"/>
      <c r="C39" s="628"/>
      <c r="D39" s="628"/>
      <c r="E39" s="628"/>
      <c r="F39" s="628"/>
      <c r="G39" s="628"/>
      <c r="H39" s="628"/>
      <c r="I39" s="628"/>
      <c r="J39" s="628"/>
      <c r="K39" s="628"/>
      <c r="L39" s="628"/>
      <c r="M39" s="628"/>
      <c r="N39" s="628"/>
      <c r="O39" s="628"/>
      <c r="P39" s="628"/>
      <c r="Q39" s="628"/>
      <c r="R39" s="628"/>
      <c r="S39" s="628"/>
      <c r="T39" s="628"/>
      <c r="U39" s="628"/>
      <c r="V39" s="628"/>
      <c r="W39" s="628"/>
      <c r="X39" s="628"/>
      <c r="Y39" s="628"/>
      <c r="Z39" s="628"/>
      <c r="AA39" s="628"/>
      <c r="AB39" s="628"/>
      <c r="AC39" s="628"/>
      <c r="AD39" s="628"/>
      <c r="AE39" s="628"/>
      <c r="AF39" s="628"/>
      <c r="AG39" s="628"/>
      <c r="AH39" s="628"/>
      <c r="AI39" s="628"/>
      <c r="AJ39" s="628"/>
      <c r="AK39" s="628"/>
      <c r="AL39" s="628"/>
      <c r="AM39" s="628"/>
      <c r="AN39" s="628"/>
      <c r="AO39" s="635" t="str">
        <f>IF(SUM(IF(ISNUMBER(SEARCH("floricolo",'Dati generali'!J43)),1,0),IF(ISNUMBER(SEARCH("ortofrutticolo",'Dati generali'!J43)),1,0),IF(ISNUMBER(SEARCH("olivicolo",'Dati generali'!J43)),1,0),IF(ISNUMBER(SEARCH("viticolo",'Dati generali'!J43)),1,0),IF(ISNUMBER(SEARCH("zootecnico",'Dati generali'!J43)),1,0),IF(ISNUMBER(SEARCH("floricolo",'Dati generali'!W43)),1,0),IF(ISNUMBER(SEARCH("ortofrutticolo",'Dati generali'!W43)),1,0),IF(ISNUMBER(SEARCH("olivicolo",'Dati generali'!W43)),1,0),IF(ISNUMBER(SEARCH("viticolo",'Dati generali'!W43)),1,0),IF(ISNUMBER(SEARCH("zootecnico",'Dati generali'!W43)),1,0),IF(ISNUMBER(SEARCH("floricolo",'Dati generali'!AJ43)),1,0),IF(ISNUMBER(SEARCH("ortofrutticolo",'Dati generali'!AJ43)),1,0),IF(ISNUMBER(SEARCH("olivicolo",'Dati generali'!AJ43)),1,0),IF(ISNUMBER(SEARCH("viticolo",'Dati generali'!AJ43)),1,0),IF(ISNUMBER(SEARCH("zootecnico",'Dati generali'!AJ43)),1,0))=0,"0",MIN(10,(
(IF(ISNUMBER(SEARCH("floricolo",'Dati generali'!J43)),10,0)+IF(ISNUMBER(SEARCH("ortofrutticolo",'Dati generali'!J43)),10,0)+IF(ISNUMBER(SEARCH("olivicolo",'Dati generali'!J43)),8,0)+IF(ISNUMBER(SEARCH("viticolo",'Dati generali'!J43)),8,0)+IF(ISNUMBER(SEARCH("zootecnico",'Dati generali'!J43)),6,0))+
(IF(ISNUMBER(SEARCH("floricolo",'Dati generali'!W43)),10,0)+IF(ISNUMBER(SEARCH("ortofrutticolo",'Dati generali'!W43)),10,0)+IF(ISNUMBER(SEARCH("olivicolo",'Dati generali'!W43)),8,0)+IF(ISNUMBER(SEARCH("viticolo",'Dati generali'!W43)),8,0)+IF(ISNUMBER(SEARCH("zootecnico",'Dati generali'!W43)),6,0))+
(IF(ISNUMBER(SEARCH("floricolo",'Dati generali'!AJ43)),10,0)+IF(ISNUMBER(SEARCH("ortofrutticolo",'Dati generali'!AJ43)),10,0)+IF(ISNUMBER(SEARCH("olivicolo",'Dati generali'!AJ43)),8,0)+IF(ISNUMBER(SEARCH("viticolo",'Dati generali'!AJ43)),8,0)+IF(ISNUMBER(SEARCH("zootecnico",'Dati generali'!AJ43)),6,0))
)/(IF(ISNUMBER(SEARCH("floricolo",'Dati generali'!J43)),1,0)+IF(ISNUMBER(SEARCH("ortofrutticolo",'Dati generali'!J43)),1,0)+IF(ISNUMBER(SEARCH("olivicolo",'Dati generali'!J43)),1,0)+IF(ISNUMBER(SEARCH("viticolo",'Dati generali'!J43)),1,0)+IF(ISNUMBER(SEARCH("zootecnico",'Dati generali'!J43)),1,0)+IF(ISNUMBER(SEARCH("floricolo",'Dati generali'!W43)),1,0)+IF(ISNUMBER(SEARCH("ortofrutticolo",'Dati generali'!W43)),1,0)+IF(ISNUMBER(SEARCH("olivicolo",'Dati generali'!W43)),1,0)+IF(ISNUMBER(SEARCH("viticolo",'Dati generali'!W43)),1,0)+IF(ISNUMBER(SEARCH("zootecnico",'Dati generali'!W43)),1,0)+IF(ISNUMBER(SEARCH("floricolo",'Dati generali'!AJ43)),1,0)+IF(ISNUMBER(SEARCH("ortofrutticolo",'Dati generali'!AJ43)),1,0)+IF(ISNUMBER(SEARCH("olivicolo",'Dati generali'!AJ43)),1,0)+IF(ISNUMBER(SEARCH("viticolo",'Dati generali'!AJ43)),1,0)+IF(ISNUMBER(SEARCH("zootecnico",'Dati generali'!AJ43)),1,0))))</f>
        <v>0</v>
      </c>
      <c r="AP39" s="636"/>
      <c r="AQ39" s="636"/>
      <c r="AR39" s="636"/>
      <c r="AS39" s="636"/>
      <c r="AT39" s="636"/>
      <c r="AU39" s="636"/>
      <c r="AV39" s="636"/>
      <c r="AW39" s="636"/>
      <c r="AX39" s="637"/>
      <c r="AY39" s="86"/>
      <c r="AZ39" s="86"/>
      <c r="BA39" s="86"/>
      <c r="BB39" s="86"/>
      <c r="BC39" s="86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6"/>
      <c r="CH39" s="56"/>
      <c r="CI39" s="56"/>
    </row>
    <row r="40" spans="1:87" s="3" customFormat="1" ht="13.9" customHeight="1">
      <c r="A40" s="86"/>
      <c r="B40" s="628"/>
      <c r="C40" s="628"/>
      <c r="D40" s="628"/>
      <c r="E40" s="628"/>
      <c r="F40" s="628"/>
      <c r="G40" s="628"/>
      <c r="H40" s="628"/>
      <c r="I40" s="628"/>
      <c r="J40" s="628"/>
      <c r="K40" s="628"/>
      <c r="L40" s="628"/>
      <c r="M40" s="628"/>
      <c r="N40" s="628"/>
      <c r="O40" s="628"/>
      <c r="P40" s="628"/>
      <c r="Q40" s="628"/>
      <c r="R40" s="628"/>
      <c r="S40" s="628"/>
      <c r="T40" s="628"/>
      <c r="U40" s="628"/>
      <c r="V40" s="628"/>
      <c r="W40" s="628"/>
      <c r="X40" s="628"/>
      <c r="Y40" s="628"/>
      <c r="Z40" s="628"/>
      <c r="AA40" s="628"/>
      <c r="AB40" s="628"/>
      <c r="AC40" s="628"/>
      <c r="AD40" s="628"/>
      <c r="AE40" s="628"/>
      <c r="AF40" s="628"/>
      <c r="AG40" s="628"/>
      <c r="AH40" s="628"/>
      <c r="AI40" s="628"/>
      <c r="AJ40" s="628"/>
      <c r="AK40" s="628"/>
      <c r="AL40" s="628"/>
      <c r="AM40" s="628"/>
      <c r="AN40" s="628"/>
      <c r="AO40" s="638"/>
      <c r="AP40" s="639"/>
      <c r="AQ40" s="639"/>
      <c r="AR40" s="639"/>
      <c r="AS40" s="639"/>
      <c r="AT40" s="639"/>
      <c r="AU40" s="639"/>
      <c r="AV40" s="639"/>
      <c r="AW40" s="639"/>
      <c r="AX40" s="640"/>
      <c r="AY40" s="86"/>
      <c r="AZ40" s="86"/>
      <c r="BA40" s="86"/>
      <c r="BB40" s="86"/>
      <c r="BC40" s="86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6"/>
      <c r="CH40" s="56"/>
      <c r="CI40" s="56"/>
    </row>
    <row r="41" spans="1:87" s="3" customFormat="1" ht="13.9" customHeight="1">
      <c r="A41" s="86"/>
      <c r="B41" s="628"/>
      <c r="C41" s="628"/>
      <c r="D41" s="628"/>
      <c r="E41" s="628"/>
      <c r="F41" s="628"/>
      <c r="G41" s="628"/>
      <c r="H41" s="628"/>
      <c r="I41" s="628"/>
      <c r="J41" s="628"/>
      <c r="K41" s="628"/>
      <c r="L41" s="628"/>
      <c r="M41" s="628"/>
      <c r="N41" s="628"/>
      <c r="O41" s="628"/>
      <c r="P41" s="628"/>
      <c r="Q41" s="628"/>
      <c r="R41" s="628"/>
      <c r="S41" s="628"/>
      <c r="T41" s="628"/>
      <c r="U41" s="628"/>
      <c r="V41" s="628"/>
      <c r="W41" s="628"/>
      <c r="X41" s="628"/>
      <c r="Y41" s="628"/>
      <c r="Z41" s="628"/>
      <c r="AA41" s="628"/>
      <c r="AB41" s="628"/>
      <c r="AC41" s="628"/>
      <c r="AD41" s="628"/>
      <c r="AE41" s="628"/>
      <c r="AF41" s="628"/>
      <c r="AG41" s="628"/>
      <c r="AH41" s="628"/>
      <c r="AI41" s="628"/>
      <c r="AJ41" s="628"/>
      <c r="AK41" s="628"/>
      <c r="AL41" s="628"/>
      <c r="AM41" s="628"/>
      <c r="AN41" s="628"/>
      <c r="AO41" s="641"/>
      <c r="AP41" s="642"/>
      <c r="AQ41" s="642"/>
      <c r="AR41" s="642"/>
      <c r="AS41" s="642"/>
      <c r="AT41" s="642"/>
      <c r="AU41" s="642"/>
      <c r="AV41" s="642"/>
      <c r="AW41" s="642"/>
      <c r="AX41" s="643"/>
      <c r="AY41" s="86"/>
      <c r="AZ41" s="86"/>
      <c r="BA41" s="86"/>
      <c r="BB41" s="86"/>
      <c r="BC41" s="86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6"/>
      <c r="CH41" s="56"/>
      <c r="CI41" s="56"/>
    </row>
    <row r="42" spans="1:87" s="3" customFormat="1" ht="13.9" customHeight="1">
      <c r="A42" s="58"/>
      <c r="B42" s="628"/>
      <c r="C42" s="628"/>
      <c r="D42" s="628"/>
      <c r="E42" s="628"/>
      <c r="F42" s="628"/>
      <c r="G42" s="628"/>
      <c r="H42" s="628"/>
      <c r="I42" s="628"/>
      <c r="J42" s="628"/>
      <c r="K42" s="628"/>
      <c r="L42" s="628"/>
      <c r="M42" s="628"/>
      <c r="N42" s="628"/>
      <c r="O42" s="628"/>
      <c r="P42" s="628"/>
      <c r="Q42" s="628"/>
      <c r="R42" s="628"/>
      <c r="S42" s="628"/>
      <c r="T42" s="628"/>
      <c r="U42" s="628"/>
      <c r="V42" s="628"/>
      <c r="W42" s="628"/>
      <c r="X42" s="628"/>
      <c r="Y42" s="628"/>
      <c r="Z42" s="628"/>
      <c r="AA42" s="628"/>
      <c r="AB42" s="628"/>
      <c r="AC42" s="628"/>
      <c r="AD42" s="628"/>
      <c r="AE42" s="628"/>
      <c r="AF42" s="628"/>
      <c r="AG42" s="628"/>
      <c r="AH42" s="628"/>
      <c r="AI42" s="628"/>
      <c r="AJ42" s="628"/>
      <c r="AK42" s="628"/>
      <c r="AL42" s="628"/>
      <c r="AM42" s="628"/>
      <c r="AN42" s="628"/>
      <c r="AO42" s="644" t="s">
        <v>152</v>
      </c>
      <c r="AP42" s="645"/>
      <c r="AQ42" s="645"/>
      <c r="AR42" s="645"/>
      <c r="AS42" s="645"/>
      <c r="AT42" s="645"/>
      <c r="AU42" s="645"/>
      <c r="AV42" s="645"/>
      <c r="AW42" s="645"/>
      <c r="AX42" s="646"/>
      <c r="AY42" s="32"/>
      <c r="AZ42" s="32"/>
      <c r="BA42" s="32"/>
      <c r="BB42" s="32"/>
      <c r="BC42" s="32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6"/>
      <c r="CH42" s="56"/>
      <c r="CI42" s="56"/>
    </row>
    <row r="43" spans="1:87" s="3" customFormat="1" ht="13.9" customHeight="1">
      <c r="A43" s="90"/>
      <c r="B43" s="628"/>
      <c r="C43" s="628"/>
      <c r="D43" s="628"/>
      <c r="E43" s="628"/>
      <c r="F43" s="628"/>
      <c r="G43" s="628"/>
      <c r="H43" s="628"/>
      <c r="I43" s="628"/>
      <c r="J43" s="628"/>
      <c r="K43" s="628"/>
      <c r="L43" s="628"/>
      <c r="M43" s="628"/>
      <c r="N43" s="628"/>
      <c r="O43" s="628"/>
      <c r="P43" s="628"/>
      <c r="Q43" s="628"/>
      <c r="R43" s="628"/>
      <c r="S43" s="628"/>
      <c r="T43" s="628"/>
      <c r="U43" s="628"/>
      <c r="V43" s="628"/>
      <c r="W43" s="628"/>
      <c r="X43" s="628"/>
      <c r="Y43" s="628"/>
      <c r="Z43" s="628"/>
      <c r="AA43" s="628"/>
      <c r="AB43" s="628"/>
      <c r="AC43" s="628"/>
      <c r="AD43" s="628"/>
      <c r="AE43" s="628"/>
      <c r="AF43" s="628"/>
      <c r="AG43" s="628"/>
      <c r="AH43" s="628"/>
      <c r="AI43" s="628"/>
      <c r="AJ43" s="628"/>
      <c r="AK43" s="628"/>
      <c r="AL43" s="628"/>
      <c r="AM43" s="628"/>
      <c r="AN43" s="628"/>
      <c r="AO43" s="647"/>
      <c r="AP43" s="648"/>
      <c r="AQ43" s="648"/>
      <c r="AR43" s="648"/>
      <c r="AS43" s="648"/>
      <c r="AT43" s="648"/>
      <c r="AU43" s="648"/>
      <c r="AV43" s="648"/>
      <c r="AW43" s="648"/>
      <c r="AX43" s="649"/>
      <c r="AY43" s="90"/>
      <c r="AZ43" s="90"/>
      <c r="BA43" s="90"/>
      <c r="BB43" s="90"/>
      <c r="BC43" s="90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6"/>
      <c r="CH43" s="56"/>
      <c r="CI43" s="56"/>
    </row>
    <row r="44" spans="1:87" s="3" customFormat="1" ht="13.9" customHeight="1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6"/>
      <c r="CH44" s="56"/>
      <c r="CI44" s="56"/>
    </row>
    <row r="45" spans="1:87" s="3" customFormat="1" ht="13.9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6"/>
      <c r="CH45" s="56"/>
      <c r="CI45" s="56"/>
    </row>
    <row r="46" spans="1:87" s="3" customFormat="1" ht="13.9" customHeight="1">
      <c r="A46" s="659" t="s">
        <v>615</v>
      </c>
      <c r="B46" s="659"/>
      <c r="C46" s="659"/>
      <c r="D46" s="659"/>
      <c r="E46" s="659"/>
      <c r="F46" s="659"/>
      <c r="G46" s="659"/>
      <c r="H46" s="659"/>
      <c r="I46" s="659"/>
      <c r="J46" s="659"/>
      <c r="K46" s="659"/>
      <c r="L46" s="659"/>
      <c r="M46" s="659"/>
      <c r="N46" s="659"/>
      <c r="O46" s="659"/>
      <c r="P46" s="659"/>
      <c r="Q46" s="659"/>
      <c r="R46" s="659"/>
      <c r="S46" s="659"/>
      <c r="T46" s="659"/>
      <c r="U46" s="659"/>
      <c r="V46" s="659"/>
      <c r="W46" s="659"/>
      <c r="X46" s="659"/>
      <c r="Y46" s="659"/>
      <c r="Z46" s="659"/>
      <c r="AA46" s="659"/>
      <c r="AB46" s="659"/>
      <c r="AC46" s="659"/>
      <c r="AD46" s="659"/>
      <c r="AE46" s="659"/>
      <c r="AF46" s="659"/>
      <c r="AG46" s="659"/>
      <c r="AH46" s="659"/>
      <c r="AI46" s="659"/>
      <c r="AJ46" s="659"/>
      <c r="AK46" s="659"/>
      <c r="AL46" s="659"/>
      <c r="AM46" s="659"/>
      <c r="AN46" s="659"/>
      <c r="AO46" s="659"/>
      <c r="AP46" s="659"/>
      <c r="AQ46" s="659"/>
      <c r="AR46" s="659"/>
      <c r="AS46" s="659"/>
      <c r="AT46" s="659"/>
      <c r="AU46" s="659"/>
      <c r="AV46" s="659"/>
      <c r="AW46" s="659"/>
      <c r="AX46" s="659"/>
      <c r="AY46" s="659"/>
      <c r="AZ46" s="659"/>
      <c r="BA46" s="659"/>
      <c r="BB46" s="659"/>
      <c r="BC46" s="659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6"/>
      <c r="CH46" s="56"/>
      <c r="CI46" s="56"/>
    </row>
    <row r="47" spans="1:87" s="3" customFormat="1" ht="13.9" customHeight="1">
      <c r="A47" s="58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91"/>
      <c r="AR47" s="91"/>
      <c r="AS47" s="91"/>
      <c r="AT47" s="91"/>
      <c r="AU47" s="26"/>
      <c r="AV47" s="26"/>
      <c r="AW47" s="26"/>
      <c r="AX47" s="26"/>
      <c r="AY47" s="32"/>
      <c r="AZ47" s="32"/>
      <c r="BA47" s="32"/>
      <c r="BB47" s="32"/>
      <c r="BC47" s="32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6"/>
      <c r="CH47" s="56"/>
      <c r="CI47" s="56"/>
    </row>
    <row r="48" spans="1:87" s="3" customFormat="1" ht="13.9" customHeight="1">
      <c r="A48" s="58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91"/>
      <c r="AR48" s="91"/>
      <c r="AS48" s="91"/>
      <c r="AT48" s="91"/>
      <c r="AU48" s="26"/>
      <c r="AV48" s="26"/>
      <c r="AW48" s="26"/>
      <c r="AX48" s="26"/>
      <c r="AY48" s="32"/>
      <c r="AZ48" s="32"/>
      <c r="BA48" s="32"/>
      <c r="BB48" s="32"/>
      <c r="BC48" s="32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6"/>
      <c r="CH48" s="56"/>
      <c r="CI48" s="56"/>
    </row>
    <row r="49" spans="1:87" s="3" customFormat="1" ht="13.9" customHeight="1">
      <c r="A49" s="86"/>
      <c r="B49" s="660" t="s">
        <v>597</v>
      </c>
      <c r="C49" s="660"/>
      <c r="D49" s="660"/>
      <c r="E49" s="660"/>
      <c r="F49" s="660"/>
      <c r="G49" s="660"/>
      <c r="H49" s="660"/>
      <c r="I49" s="660"/>
      <c r="J49" s="660"/>
      <c r="K49" s="660"/>
      <c r="L49" s="660"/>
      <c r="M49" s="660"/>
      <c r="N49" s="660"/>
      <c r="O49" s="660"/>
      <c r="P49" s="660"/>
      <c r="Q49" s="660"/>
      <c r="R49" s="660"/>
      <c r="S49" s="660"/>
      <c r="T49" s="660"/>
      <c r="U49" s="660"/>
      <c r="V49" s="660"/>
      <c r="W49" s="660"/>
      <c r="X49" s="660"/>
      <c r="Y49" s="660"/>
      <c r="Z49" s="660"/>
      <c r="AA49" s="660"/>
      <c r="AB49" s="660"/>
      <c r="AC49" s="660"/>
      <c r="AD49" s="660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86"/>
      <c r="AZ49" s="86"/>
      <c r="BA49" s="86"/>
      <c r="BB49" s="86"/>
      <c r="BC49" s="86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6"/>
      <c r="CH49" s="56"/>
      <c r="CI49" s="56"/>
    </row>
    <row r="50" spans="1:87" s="3" customFormat="1" ht="13.9" customHeight="1">
      <c r="A50" s="86"/>
      <c r="B50" s="628" t="s">
        <v>616</v>
      </c>
      <c r="C50" s="628"/>
      <c r="D50" s="628"/>
      <c r="E50" s="628"/>
      <c r="F50" s="628"/>
      <c r="G50" s="628"/>
      <c r="H50" s="628"/>
      <c r="I50" s="628"/>
      <c r="J50" s="628"/>
      <c r="K50" s="628"/>
      <c r="L50" s="628"/>
      <c r="M50" s="628"/>
      <c r="N50" s="628"/>
      <c r="O50" s="628"/>
      <c r="P50" s="628"/>
      <c r="Q50" s="628"/>
      <c r="R50" s="628"/>
      <c r="S50" s="628"/>
      <c r="T50" s="628"/>
      <c r="U50" s="628"/>
      <c r="V50" s="628"/>
      <c r="W50" s="628"/>
      <c r="X50" s="628"/>
      <c r="Y50" s="628"/>
      <c r="Z50" s="628"/>
      <c r="AA50" s="628"/>
      <c r="AB50" s="628"/>
      <c r="AC50" s="628"/>
      <c r="AD50" s="628"/>
      <c r="AE50" s="628"/>
      <c r="AF50" s="628"/>
      <c r="AG50" s="628"/>
      <c r="AH50" s="628"/>
      <c r="AI50" s="628"/>
      <c r="AJ50" s="628"/>
      <c r="AK50" s="628"/>
      <c r="AL50" s="628"/>
      <c r="AM50" s="628"/>
      <c r="AN50" s="628"/>
      <c r="AO50" s="26"/>
      <c r="AP50" s="91"/>
      <c r="AQ50" s="91"/>
      <c r="AR50" s="91"/>
      <c r="AS50" s="91"/>
      <c r="AT50" s="91"/>
      <c r="AU50" s="91"/>
      <c r="AV50" s="91"/>
      <c r="AW50" s="91"/>
      <c r="AX50" s="91"/>
      <c r="AY50" s="86"/>
      <c r="AZ50" s="86"/>
      <c r="BA50" s="86"/>
      <c r="BB50" s="86"/>
      <c r="BC50" s="86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6"/>
      <c r="CH50" s="56"/>
      <c r="CI50" s="56"/>
    </row>
    <row r="51" spans="1:87" s="3" customFormat="1" ht="13.9" customHeight="1">
      <c r="A51" s="58"/>
      <c r="B51" s="628"/>
      <c r="C51" s="628"/>
      <c r="D51" s="628"/>
      <c r="E51" s="628"/>
      <c r="F51" s="628"/>
      <c r="G51" s="628"/>
      <c r="H51" s="628"/>
      <c r="I51" s="628"/>
      <c r="J51" s="628"/>
      <c r="K51" s="628"/>
      <c r="L51" s="628"/>
      <c r="M51" s="628"/>
      <c r="N51" s="628"/>
      <c r="O51" s="628"/>
      <c r="P51" s="628"/>
      <c r="Q51" s="628"/>
      <c r="R51" s="628"/>
      <c r="S51" s="628"/>
      <c r="T51" s="628"/>
      <c r="U51" s="628"/>
      <c r="V51" s="628"/>
      <c r="W51" s="628"/>
      <c r="X51" s="628"/>
      <c r="Y51" s="628"/>
      <c r="Z51" s="628"/>
      <c r="AA51" s="628"/>
      <c r="AB51" s="628"/>
      <c r="AC51" s="628"/>
      <c r="AD51" s="628"/>
      <c r="AE51" s="628"/>
      <c r="AF51" s="628"/>
      <c r="AG51" s="628"/>
      <c r="AH51" s="628"/>
      <c r="AI51" s="628"/>
      <c r="AJ51" s="628"/>
      <c r="AK51" s="628"/>
      <c r="AL51" s="628"/>
      <c r="AM51" s="628"/>
      <c r="AN51" s="628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32"/>
      <c r="AZ51" s="32"/>
      <c r="BA51" s="32"/>
      <c r="BB51" s="32"/>
      <c r="BC51" s="32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6"/>
      <c r="CH51" s="56"/>
      <c r="CI51" s="56"/>
    </row>
    <row r="52" spans="1:87" s="3" customFormat="1" ht="13.9" customHeight="1">
      <c r="A52" s="90"/>
      <c r="B52" s="628"/>
      <c r="C52" s="628"/>
      <c r="D52" s="628"/>
      <c r="E52" s="628"/>
      <c r="F52" s="628"/>
      <c r="G52" s="628"/>
      <c r="H52" s="628"/>
      <c r="I52" s="628"/>
      <c r="J52" s="628"/>
      <c r="K52" s="628"/>
      <c r="L52" s="628"/>
      <c r="M52" s="628"/>
      <c r="N52" s="628"/>
      <c r="O52" s="628"/>
      <c r="P52" s="628"/>
      <c r="Q52" s="628"/>
      <c r="R52" s="628"/>
      <c r="S52" s="628"/>
      <c r="T52" s="628"/>
      <c r="U52" s="628"/>
      <c r="V52" s="628"/>
      <c r="W52" s="628"/>
      <c r="X52" s="628"/>
      <c r="Y52" s="628"/>
      <c r="Z52" s="628"/>
      <c r="AA52" s="628"/>
      <c r="AB52" s="628"/>
      <c r="AC52" s="628"/>
      <c r="AD52" s="628"/>
      <c r="AE52" s="628"/>
      <c r="AF52" s="628"/>
      <c r="AG52" s="628"/>
      <c r="AH52" s="628"/>
      <c r="AI52" s="628"/>
      <c r="AJ52" s="628"/>
      <c r="AK52" s="628"/>
      <c r="AL52" s="628"/>
      <c r="AM52" s="628"/>
      <c r="AN52" s="628"/>
      <c r="AO52" s="635" t="str">
        <f>IF('Dati generali'!AL35="Area D", 10, IF('Dati generali'!AL35="Area C", 8, IF('Dati generali'!AL35="Area A", 4, "0")))</f>
        <v>0</v>
      </c>
      <c r="AP52" s="636"/>
      <c r="AQ52" s="636"/>
      <c r="AR52" s="636"/>
      <c r="AS52" s="636"/>
      <c r="AT52" s="636"/>
      <c r="AU52" s="636"/>
      <c r="AV52" s="636"/>
      <c r="AW52" s="636"/>
      <c r="AX52" s="637"/>
      <c r="AY52" s="90"/>
      <c r="AZ52" s="90"/>
      <c r="BA52" s="90"/>
      <c r="BB52" s="90"/>
      <c r="BC52" s="90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6"/>
      <c r="CH52" s="56"/>
      <c r="CI52" s="56"/>
    </row>
    <row r="53" spans="1:87" s="3" customFormat="1" ht="13.9" customHeight="1">
      <c r="A53" s="90"/>
      <c r="B53" s="628"/>
      <c r="C53" s="628"/>
      <c r="D53" s="628"/>
      <c r="E53" s="628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38"/>
      <c r="AP53" s="639"/>
      <c r="AQ53" s="639"/>
      <c r="AR53" s="639"/>
      <c r="AS53" s="639"/>
      <c r="AT53" s="639"/>
      <c r="AU53" s="639"/>
      <c r="AV53" s="639"/>
      <c r="AW53" s="639"/>
      <c r="AX53" s="640"/>
      <c r="AY53" s="90"/>
      <c r="AZ53" s="90"/>
      <c r="BA53" s="90"/>
      <c r="BB53" s="90"/>
      <c r="BC53" s="90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6"/>
      <c r="CH53" s="56"/>
      <c r="CI53" s="56"/>
    </row>
    <row r="54" spans="1:87" s="3" customFormat="1" ht="13.9" customHeight="1">
      <c r="A54" s="90"/>
      <c r="B54" s="628"/>
      <c r="C54" s="628"/>
      <c r="D54" s="628"/>
      <c r="E54" s="628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41"/>
      <c r="AP54" s="642"/>
      <c r="AQ54" s="642"/>
      <c r="AR54" s="642"/>
      <c r="AS54" s="642"/>
      <c r="AT54" s="642"/>
      <c r="AU54" s="642"/>
      <c r="AV54" s="642"/>
      <c r="AW54" s="642"/>
      <c r="AX54" s="643"/>
      <c r="AY54" s="90"/>
      <c r="AZ54" s="90"/>
      <c r="BA54" s="90"/>
      <c r="BB54" s="90"/>
      <c r="BC54" s="90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6"/>
      <c r="CH54" s="56"/>
      <c r="CI54" s="56"/>
    </row>
    <row r="55" spans="1:87" s="3" customFormat="1" ht="13.9" customHeight="1">
      <c r="A55" s="90"/>
      <c r="B55" s="628"/>
      <c r="C55" s="628"/>
      <c r="D55" s="628"/>
      <c r="E55" s="628"/>
      <c r="F55" s="628"/>
      <c r="G55" s="628"/>
      <c r="H55" s="628"/>
      <c r="I55" s="628"/>
      <c r="J55" s="628"/>
      <c r="K55" s="628"/>
      <c r="L55" s="628"/>
      <c r="M55" s="628"/>
      <c r="N55" s="628"/>
      <c r="O55" s="628"/>
      <c r="P55" s="628"/>
      <c r="Q55" s="628"/>
      <c r="R55" s="628"/>
      <c r="S55" s="628"/>
      <c r="T55" s="628"/>
      <c r="U55" s="628"/>
      <c r="V55" s="628"/>
      <c r="W55" s="628"/>
      <c r="X55" s="628"/>
      <c r="Y55" s="628"/>
      <c r="Z55" s="628"/>
      <c r="AA55" s="628"/>
      <c r="AB55" s="628"/>
      <c r="AC55" s="628"/>
      <c r="AD55" s="628"/>
      <c r="AE55" s="628"/>
      <c r="AF55" s="628"/>
      <c r="AG55" s="628"/>
      <c r="AH55" s="628"/>
      <c r="AI55" s="628"/>
      <c r="AJ55" s="628"/>
      <c r="AK55" s="628"/>
      <c r="AL55" s="628"/>
      <c r="AM55" s="628"/>
      <c r="AN55" s="628"/>
      <c r="AO55" s="644" t="s">
        <v>152</v>
      </c>
      <c r="AP55" s="645"/>
      <c r="AQ55" s="645"/>
      <c r="AR55" s="645"/>
      <c r="AS55" s="645"/>
      <c r="AT55" s="645"/>
      <c r="AU55" s="645"/>
      <c r="AV55" s="645"/>
      <c r="AW55" s="645"/>
      <c r="AX55" s="646"/>
      <c r="AY55" s="90"/>
      <c r="AZ55" s="90"/>
      <c r="BA55" s="90"/>
      <c r="BB55" s="90"/>
      <c r="BC55" s="90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6"/>
      <c r="CH55" s="56"/>
      <c r="CI55" s="56"/>
    </row>
    <row r="56" spans="1:87" s="3" customFormat="1" ht="13.9" customHeight="1">
      <c r="A56" s="90"/>
      <c r="B56" s="628"/>
      <c r="C56" s="628"/>
      <c r="D56" s="628"/>
      <c r="E56" s="628"/>
      <c r="F56" s="628"/>
      <c r="G56" s="628"/>
      <c r="H56" s="628"/>
      <c r="I56" s="628"/>
      <c r="J56" s="628"/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28"/>
      <c r="X56" s="628"/>
      <c r="Y56" s="628"/>
      <c r="Z56" s="628"/>
      <c r="AA56" s="628"/>
      <c r="AB56" s="628"/>
      <c r="AC56" s="628"/>
      <c r="AD56" s="628"/>
      <c r="AE56" s="628"/>
      <c r="AF56" s="628"/>
      <c r="AG56" s="628"/>
      <c r="AH56" s="628"/>
      <c r="AI56" s="628"/>
      <c r="AJ56" s="628"/>
      <c r="AK56" s="628"/>
      <c r="AL56" s="628"/>
      <c r="AM56" s="628"/>
      <c r="AN56" s="628"/>
      <c r="AO56" s="647"/>
      <c r="AP56" s="648"/>
      <c r="AQ56" s="648"/>
      <c r="AR56" s="648"/>
      <c r="AS56" s="648"/>
      <c r="AT56" s="648"/>
      <c r="AU56" s="648"/>
      <c r="AV56" s="648"/>
      <c r="AW56" s="648"/>
      <c r="AX56" s="649"/>
      <c r="AY56" s="90"/>
      <c r="AZ56" s="90"/>
      <c r="BA56" s="90"/>
      <c r="BB56" s="90"/>
      <c r="BC56" s="90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6"/>
      <c r="CH56" s="56"/>
      <c r="CI56" s="56"/>
    </row>
    <row r="57" spans="1:87" s="3" customFormat="1" ht="13.9" customHeight="1">
      <c r="A57" s="86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26"/>
      <c r="AP57" s="32"/>
      <c r="AQ57" s="32"/>
      <c r="AR57" s="32"/>
      <c r="AS57" s="32"/>
      <c r="AT57" s="32"/>
      <c r="AU57" s="32"/>
      <c r="AV57" s="32"/>
      <c r="AW57" s="32"/>
      <c r="AX57" s="32"/>
      <c r="AY57" s="86"/>
      <c r="AZ57" s="86"/>
      <c r="BA57" s="86"/>
      <c r="BB57" s="86"/>
      <c r="BC57" s="86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6"/>
      <c r="CH57" s="56"/>
      <c r="CI57" s="56"/>
    </row>
    <row r="58" spans="1:87" s="3" customFormat="1" ht="13.9" customHeight="1">
      <c r="A58" s="86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86"/>
      <c r="AZ58" s="86"/>
      <c r="BA58" s="86"/>
      <c r="BB58" s="86"/>
      <c r="BC58" s="86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6"/>
      <c r="CH58" s="56"/>
      <c r="CI58" s="56"/>
    </row>
    <row r="59" spans="1:87" s="3" customFormat="1" ht="13.9" customHeight="1">
      <c r="A59" s="659" t="s">
        <v>602</v>
      </c>
      <c r="B59" s="659"/>
      <c r="C59" s="659"/>
      <c r="D59" s="659"/>
      <c r="E59" s="659"/>
      <c r="F59" s="659"/>
      <c r="G59" s="659"/>
      <c r="H59" s="659"/>
      <c r="I59" s="659"/>
      <c r="J59" s="659"/>
      <c r="K59" s="659"/>
      <c r="L59" s="659"/>
      <c r="M59" s="659"/>
      <c r="N59" s="659"/>
      <c r="O59" s="659"/>
      <c r="P59" s="659"/>
      <c r="Q59" s="659"/>
      <c r="R59" s="659"/>
      <c r="S59" s="659"/>
      <c r="T59" s="659"/>
      <c r="U59" s="659"/>
      <c r="V59" s="659"/>
      <c r="W59" s="659"/>
      <c r="X59" s="659"/>
      <c r="Y59" s="659"/>
      <c r="Z59" s="659"/>
      <c r="AA59" s="659"/>
      <c r="AB59" s="659"/>
      <c r="AC59" s="659"/>
      <c r="AD59" s="659"/>
      <c r="AE59" s="659"/>
      <c r="AF59" s="659"/>
      <c r="AG59" s="659"/>
      <c r="AH59" s="659"/>
      <c r="AI59" s="659"/>
      <c r="AJ59" s="659"/>
      <c r="AK59" s="659"/>
      <c r="AL59" s="659"/>
      <c r="AM59" s="659"/>
      <c r="AN59" s="659"/>
      <c r="AO59" s="659"/>
      <c r="AP59" s="659"/>
      <c r="AQ59" s="659"/>
      <c r="AR59" s="659"/>
      <c r="AS59" s="659"/>
      <c r="AT59" s="659"/>
      <c r="AU59" s="659"/>
      <c r="AV59" s="659"/>
      <c r="AW59" s="659"/>
      <c r="AX59" s="659"/>
      <c r="AY59" s="659"/>
      <c r="AZ59" s="659"/>
      <c r="BA59" s="659"/>
      <c r="BB59" s="659"/>
      <c r="BC59" s="659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6"/>
      <c r="CH59" s="56"/>
      <c r="CI59" s="56"/>
    </row>
    <row r="60" spans="1:87" s="3" customFormat="1" ht="13.9" customHeight="1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6"/>
      <c r="CH60" s="56"/>
      <c r="CI60" s="56"/>
    </row>
    <row r="61" spans="1:87" s="3" customFormat="1" ht="13.9" customHeight="1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6"/>
      <c r="CH61" s="56"/>
      <c r="CI61" s="56"/>
    </row>
    <row r="62" spans="1:87" s="5" customFormat="1" ht="13.9" customHeight="1">
      <c r="A62" s="32"/>
      <c r="B62" s="691" t="s">
        <v>603</v>
      </c>
      <c r="C62" s="691"/>
      <c r="D62" s="691"/>
      <c r="E62" s="691"/>
      <c r="F62" s="691"/>
      <c r="G62" s="691"/>
      <c r="H62" s="691"/>
      <c r="I62" s="691"/>
      <c r="J62" s="691"/>
      <c r="K62" s="691"/>
      <c r="L62" s="691"/>
      <c r="M62" s="691"/>
      <c r="N62" s="691"/>
      <c r="O62" s="691"/>
      <c r="P62" s="691"/>
      <c r="Q62" s="691"/>
      <c r="R62" s="691"/>
      <c r="S62" s="691"/>
      <c r="T62" s="691"/>
      <c r="U62" s="691"/>
      <c r="V62" s="691"/>
      <c r="W62" s="691"/>
      <c r="X62" s="691"/>
      <c r="Y62" s="691"/>
      <c r="Z62" s="691"/>
      <c r="AA62" s="691"/>
      <c r="AB62" s="691"/>
      <c r="AC62" s="691"/>
      <c r="AD62" s="691"/>
      <c r="AE62" s="691"/>
      <c r="AF62" s="691"/>
      <c r="AG62" s="691"/>
      <c r="AH62" s="691"/>
      <c r="AI62" s="691"/>
      <c r="AJ62" s="691"/>
      <c r="AK62" s="691"/>
      <c r="AL62" s="691"/>
      <c r="AM62" s="691"/>
      <c r="AN62" s="691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</row>
    <row r="63" spans="1:87" s="5" customFormat="1" ht="13.9" customHeight="1">
      <c r="A63" s="32"/>
      <c r="B63" s="628" t="s">
        <v>763</v>
      </c>
      <c r="C63" s="628"/>
      <c r="D63" s="628"/>
      <c r="E63" s="628"/>
      <c r="F63" s="628"/>
      <c r="G63" s="628"/>
      <c r="H63" s="628"/>
      <c r="I63" s="628"/>
      <c r="J63" s="628"/>
      <c r="K63" s="628"/>
      <c r="L63" s="628"/>
      <c r="M63" s="628"/>
      <c r="N63" s="628"/>
      <c r="O63" s="628"/>
      <c r="P63" s="628"/>
      <c r="Q63" s="628"/>
      <c r="R63" s="628"/>
      <c r="S63" s="628"/>
      <c r="T63" s="628"/>
      <c r="U63" s="628"/>
      <c r="V63" s="628"/>
      <c r="W63" s="628"/>
      <c r="X63" s="628"/>
      <c r="Y63" s="628"/>
      <c r="Z63" s="628"/>
      <c r="AA63" s="628"/>
      <c r="AB63" s="628"/>
      <c r="AC63" s="628"/>
      <c r="AD63" s="628"/>
      <c r="AE63" s="628"/>
      <c r="AF63" s="628"/>
      <c r="AG63" s="628"/>
      <c r="AH63" s="628"/>
      <c r="AI63" s="628"/>
      <c r="AJ63" s="628"/>
      <c r="AK63" s="628"/>
      <c r="AL63" s="628"/>
      <c r="AM63" s="628"/>
      <c r="AN63" s="628"/>
      <c r="AO63" s="32"/>
      <c r="AP63" s="91"/>
      <c r="AQ63" s="91"/>
      <c r="AR63" s="91"/>
      <c r="AS63" s="91"/>
      <c r="AT63" s="91"/>
      <c r="AU63" s="91"/>
      <c r="AV63" s="91"/>
      <c r="AW63" s="91"/>
      <c r="AX63" s="91"/>
      <c r="AY63" s="32"/>
      <c r="AZ63" s="32"/>
      <c r="BA63" s="32"/>
      <c r="BB63" s="32"/>
      <c r="BC63" s="32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</row>
    <row r="64" spans="1:87" s="5" customFormat="1" ht="13.9" customHeight="1">
      <c r="A64" s="32"/>
      <c r="B64" s="628"/>
      <c r="C64" s="628"/>
      <c r="D64" s="628"/>
      <c r="E64" s="628"/>
      <c r="F64" s="628"/>
      <c r="G64" s="628"/>
      <c r="H64" s="628"/>
      <c r="I64" s="628"/>
      <c r="J64" s="628"/>
      <c r="K64" s="628"/>
      <c r="L64" s="628"/>
      <c r="M64" s="628"/>
      <c r="N64" s="628"/>
      <c r="O64" s="628"/>
      <c r="P64" s="628"/>
      <c r="Q64" s="628"/>
      <c r="R64" s="628"/>
      <c r="S64" s="628"/>
      <c r="T64" s="628"/>
      <c r="U64" s="628"/>
      <c r="V64" s="628"/>
      <c r="W64" s="628"/>
      <c r="X64" s="628"/>
      <c r="Y64" s="628"/>
      <c r="Z64" s="628"/>
      <c r="AA64" s="628"/>
      <c r="AB64" s="628"/>
      <c r="AC64" s="628"/>
      <c r="AD64" s="628"/>
      <c r="AE64" s="628"/>
      <c r="AF64" s="628"/>
      <c r="AG64" s="628"/>
      <c r="AH64" s="628"/>
      <c r="AI64" s="628"/>
      <c r="AJ64" s="628"/>
      <c r="AK64" s="628"/>
      <c r="AL64" s="628"/>
      <c r="AM64" s="628"/>
      <c r="AN64" s="628"/>
      <c r="AO64" s="635">
        <f>+IF('Dati generali'!C60="X", 10, 0)</f>
        <v>0</v>
      </c>
      <c r="AP64" s="636"/>
      <c r="AQ64" s="636"/>
      <c r="AR64" s="636"/>
      <c r="AS64" s="636"/>
      <c r="AT64" s="636"/>
      <c r="AU64" s="636"/>
      <c r="AV64" s="636"/>
      <c r="AW64" s="636"/>
      <c r="AX64" s="637"/>
      <c r="AY64" s="32"/>
      <c r="AZ64" s="32"/>
      <c r="BA64" s="32"/>
      <c r="BB64" s="32"/>
      <c r="BC64" s="32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</row>
    <row r="65" spans="1:87" s="5" customFormat="1" ht="13.9" customHeight="1">
      <c r="A65" s="32"/>
      <c r="B65" s="628"/>
      <c r="C65" s="628"/>
      <c r="D65" s="628"/>
      <c r="E65" s="628"/>
      <c r="F65" s="628"/>
      <c r="G65" s="628"/>
      <c r="H65" s="628"/>
      <c r="I65" s="628"/>
      <c r="J65" s="628"/>
      <c r="K65" s="628"/>
      <c r="L65" s="628"/>
      <c r="M65" s="628"/>
      <c r="N65" s="628"/>
      <c r="O65" s="628"/>
      <c r="P65" s="628"/>
      <c r="Q65" s="628"/>
      <c r="R65" s="628"/>
      <c r="S65" s="628"/>
      <c r="T65" s="628"/>
      <c r="U65" s="628"/>
      <c r="V65" s="628"/>
      <c r="W65" s="628"/>
      <c r="X65" s="628"/>
      <c r="Y65" s="628"/>
      <c r="Z65" s="628"/>
      <c r="AA65" s="628"/>
      <c r="AB65" s="628"/>
      <c r="AC65" s="628"/>
      <c r="AD65" s="628"/>
      <c r="AE65" s="628"/>
      <c r="AF65" s="628"/>
      <c r="AG65" s="628"/>
      <c r="AH65" s="628"/>
      <c r="AI65" s="628"/>
      <c r="AJ65" s="628"/>
      <c r="AK65" s="628"/>
      <c r="AL65" s="628"/>
      <c r="AM65" s="628"/>
      <c r="AN65" s="628"/>
      <c r="AO65" s="638"/>
      <c r="AP65" s="639"/>
      <c r="AQ65" s="639"/>
      <c r="AR65" s="639"/>
      <c r="AS65" s="639"/>
      <c r="AT65" s="639"/>
      <c r="AU65" s="639"/>
      <c r="AV65" s="639"/>
      <c r="AW65" s="639"/>
      <c r="AX65" s="640"/>
      <c r="AY65" s="32"/>
      <c r="AZ65" s="32"/>
      <c r="BA65" s="32"/>
      <c r="BB65" s="32"/>
      <c r="BC65" s="32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</row>
    <row r="66" spans="1:87" s="5" customFormat="1" ht="13.9" customHeight="1">
      <c r="A66" s="32"/>
      <c r="B66" s="628"/>
      <c r="C66" s="628"/>
      <c r="D66" s="628"/>
      <c r="E66" s="628"/>
      <c r="F66" s="628"/>
      <c r="G66" s="628"/>
      <c r="H66" s="628"/>
      <c r="I66" s="628"/>
      <c r="J66" s="628"/>
      <c r="K66" s="628"/>
      <c r="L66" s="628"/>
      <c r="M66" s="628"/>
      <c r="N66" s="628"/>
      <c r="O66" s="628"/>
      <c r="P66" s="628"/>
      <c r="Q66" s="628"/>
      <c r="R66" s="628"/>
      <c r="S66" s="628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628"/>
      <c r="AL66" s="628"/>
      <c r="AM66" s="628"/>
      <c r="AN66" s="628"/>
      <c r="AO66" s="641"/>
      <c r="AP66" s="642"/>
      <c r="AQ66" s="642"/>
      <c r="AR66" s="642"/>
      <c r="AS66" s="642"/>
      <c r="AT66" s="642"/>
      <c r="AU66" s="642"/>
      <c r="AV66" s="642"/>
      <c r="AW66" s="642"/>
      <c r="AX66" s="643"/>
      <c r="AY66" s="32"/>
      <c r="AZ66" s="32"/>
      <c r="BA66" s="32"/>
      <c r="BB66" s="32"/>
      <c r="BC66" s="32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</row>
    <row r="67" spans="1:87" s="5" customFormat="1" ht="13.9" customHeight="1">
      <c r="A67" s="32"/>
      <c r="B67" s="628"/>
      <c r="C67" s="628"/>
      <c r="D67" s="628"/>
      <c r="E67" s="628"/>
      <c r="F67" s="628"/>
      <c r="G67" s="628"/>
      <c r="H67" s="628"/>
      <c r="I67" s="628"/>
      <c r="J67" s="628"/>
      <c r="K67" s="628"/>
      <c r="L67" s="628"/>
      <c r="M67" s="628"/>
      <c r="N67" s="628"/>
      <c r="O67" s="628"/>
      <c r="P67" s="628"/>
      <c r="Q67" s="628"/>
      <c r="R67" s="628"/>
      <c r="S67" s="628"/>
      <c r="T67" s="628"/>
      <c r="U67" s="628"/>
      <c r="V67" s="628"/>
      <c r="W67" s="628"/>
      <c r="X67" s="628"/>
      <c r="Y67" s="628"/>
      <c r="Z67" s="628"/>
      <c r="AA67" s="628"/>
      <c r="AB67" s="628"/>
      <c r="AC67" s="628"/>
      <c r="AD67" s="628"/>
      <c r="AE67" s="628"/>
      <c r="AF67" s="628"/>
      <c r="AG67" s="628"/>
      <c r="AH67" s="628"/>
      <c r="AI67" s="628"/>
      <c r="AJ67" s="628"/>
      <c r="AK67" s="628"/>
      <c r="AL67" s="628"/>
      <c r="AM67" s="628"/>
      <c r="AN67" s="628"/>
      <c r="AO67" s="644" t="s">
        <v>598</v>
      </c>
      <c r="AP67" s="645"/>
      <c r="AQ67" s="645"/>
      <c r="AR67" s="645"/>
      <c r="AS67" s="645"/>
      <c r="AT67" s="645"/>
      <c r="AU67" s="645"/>
      <c r="AV67" s="645"/>
      <c r="AW67" s="645"/>
      <c r="AX67" s="646"/>
      <c r="AY67" s="32"/>
      <c r="AZ67" s="32"/>
      <c r="BA67" s="32"/>
      <c r="BB67" s="32"/>
      <c r="BC67" s="32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</row>
    <row r="68" spans="1:87" s="5" customFormat="1" ht="13.9" customHeight="1">
      <c r="A68" s="32"/>
      <c r="B68" s="628"/>
      <c r="C68" s="628"/>
      <c r="D68" s="628"/>
      <c r="E68" s="628"/>
      <c r="F68" s="628"/>
      <c r="G68" s="628"/>
      <c r="H68" s="628"/>
      <c r="I68" s="628"/>
      <c r="J68" s="628"/>
      <c r="K68" s="628"/>
      <c r="L68" s="628"/>
      <c r="M68" s="628"/>
      <c r="N68" s="628"/>
      <c r="O68" s="628"/>
      <c r="P68" s="628"/>
      <c r="Q68" s="628"/>
      <c r="R68" s="628"/>
      <c r="S68" s="628"/>
      <c r="T68" s="628"/>
      <c r="U68" s="628"/>
      <c r="V68" s="628"/>
      <c r="W68" s="628"/>
      <c r="X68" s="628"/>
      <c r="Y68" s="628"/>
      <c r="Z68" s="628"/>
      <c r="AA68" s="628"/>
      <c r="AB68" s="628"/>
      <c r="AC68" s="628"/>
      <c r="AD68" s="628"/>
      <c r="AE68" s="628"/>
      <c r="AF68" s="628"/>
      <c r="AG68" s="628"/>
      <c r="AH68" s="628"/>
      <c r="AI68" s="628"/>
      <c r="AJ68" s="628"/>
      <c r="AK68" s="628"/>
      <c r="AL68" s="628"/>
      <c r="AM68" s="628"/>
      <c r="AN68" s="628"/>
      <c r="AO68" s="647"/>
      <c r="AP68" s="648"/>
      <c r="AQ68" s="648"/>
      <c r="AR68" s="648"/>
      <c r="AS68" s="648"/>
      <c r="AT68" s="648"/>
      <c r="AU68" s="648"/>
      <c r="AV68" s="648"/>
      <c r="AW68" s="648"/>
      <c r="AX68" s="649"/>
      <c r="AY68" s="32"/>
      <c r="AZ68" s="32"/>
      <c r="BA68" s="32"/>
      <c r="BB68" s="32"/>
      <c r="BC68" s="32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</row>
    <row r="69" spans="1:87" s="5" customFormat="1" ht="13.9" customHeight="1">
      <c r="A69" s="32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</row>
    <row r="70" spans="1:87" s="5" customFormat="1" ht="13.9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</row>
    <row r="71" spans="1:87" s="5" customFormat="1" ht="13.9" customHeight="1">
      <c r="A71" s="32"/>
      <c r="B71" s="660" t="s">
        <v>606</v>
      </c>
      <c r="C71" s="660"/>
      <c r="D71" s="660"/>
      <c r="E71" s="660"/>
      <c r="F71" s="660"/>
      <c r="G71" s="660"/>
      <c r="H71" s="660"/>
      <c r="I71" s="660"/>
      <c r="J71" s="660"/>
      <c r="K71" s="660"/>
      <c r="L71" s="660"/>
      <c r="M71" s="660"/>
      <c r="N71" s="660"/>
      <c r="O71" s="660"/>
      <c r="P71" s="660"/>
      <c r="Q71" s="660"/>
      <c r="R71" s="660"/>
      <c r="S71" s="660"/>
      <c r="T71" s="660"/>
      <c r="U71" s="660"/>
      <c r="V71" s="660"/>
      <c r="W71" s="660"/>
      <c r="X71" s="660"/>
      <c r="Y71" s="660"/>
      <c r="Z71" s="660"/>
      <c r="AA71" s="660"/>
      <c r="AB71" s="660"/>
      <c r="AC71" s="660"/>
      <c r="AD71" s="660"/>
      <c r="AE71" s="660"/>
      <c r="AF71" s="660"/>
      <c r="AG71" s="660"/>
      <c r="AH71" s="660"/>
      <c r="AI71" s="660"/>
      <c r="AJ71" s="660"/>
      <c r="AK71" s="660"/>
      <c r="AL71" s="660"/>
      <c r="AM71" s="660"/>
      <c r="AN71" s="660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</row>
    <row r="72" spans="1:87" s="5" customFormat="1" ht="13.9" customHeight="1">
      <c r="A72" s="32"/>
      <c r="B72" s="692" t="s">
        <v>764</v>
      </c>
      <c r="C72" s="692"/>
      <c r="D72" s="692"/>
      <c r="E72" s="692"/>
      <c r="F72" s="692"/>
      <c r="G72" s="692"/>
      <c r="H72" s="692"/>
      <c r="I72" s="692"/>
      <c r="J72" s="692"/>
      <c r="K72" s="692"/>
      <c r="L72" s="692"/>
      <c r="M72" s="692"/>
      <c r="N72" s="692"/>
      <c r="O72" s="692"/>
      <c r="P72" s="692"/>
      <c r="Q72" s="692"/>
      <c r="R72" s="692"/>
      <c r="S72" s="692"/>
      <c r="T72" s="692"/>
      <c r="U72" s="692"/>
      <c r="V72" s="692"/>
      <c r="W72" s="692"/>
      <c r="X72" s="692"/>
      <c r="Y72" s="692"/>
      <c r="Z72" s="692"/>
      <c r="AA72" s="692"/>
      <c r="AB72" s="692"/>
      <c r="AC72" s="692"/>
      <c r="AD72" s="692"/>
      <c r="AE72" s="692"/>
      <c r="AF72" s="692"/>
      <c r="AG72" s="692"/>
      <c r="AH72" s="692"/>
      <c r="AI72" s="692"/>
      <c r="AJ72" s="692"/>
      <c r="AK72" s="692"/>
      <c r="AL72" s="692"/>
      <c r="AM72" s="692"/>
      <c r="AN72" s="692"/>
      <c r="AO72" s="635">
        <f>+IF('Dati generali'!C62="X", 10, 0)</f>
        <v>0</v>
      </c>
      <c r="AP72" s="636"/>
      <c r="AQ72" s="636"/>
      <c r="AR72" s="636"/>
      <c r="AS72" s="636"/>
      <c r="AT72" s="636"/>
      <c r="AU72" s="636"/>
      <c r="AV72" s="636"/>
      <c r="AW72" s="636"/>
      <c r="AX72" s="637"/>
      <c r="AY72" s="32"/>
      <c r="AZ72" s="32"/>
      <c r="BA72" s="32"/>
      <c r="BB72" s="32"/>
      <c r="BC72" s="32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</row>
    <row r="73" spans="1:87" s="5" customFormat="1" ht="13.9" customHeight="1">
      <c r="A73" s="32"/>
      <c r="B73" s="692"/>
      <c r="C73" s="692"/>
      <c r="D73" s="692"/>
      <c r="E73" s="692"/>
      <c r="F73" s="692"/>
      <c r="G73" s="692"/>
      <c r="H73" s="692"/>
      <c r="I73" s="692"/>
      <c r="J73" s="692"/>
      <c r="K73" s="692"/>
      <c r="L73" s="692"/>
      <c r="M73" s="692"/>
      <c r="N73" s="692"/>
      <c r="O73" s="692"/>
      <c r="P73" s="692"/>
      <c r="Q73" s="692"/>
      <c r="R73" s="692"/>
      <c r="S73" s="692"/>
      <c r="T73" s="692"/>
      <c r="U73" s="692"/>
      <c r="V73" s="692"/>
      <c r="W73" s="692"/>
      <c r="X73" s="692"/>
      <c r="Y73" s="692"/>
      <c r="Z73" s="692"/>
      <c r="AA73" s="692"/>
      <c r="AB73" s="692"/>
      <c r="AC73" s="692"/>
      <c r="AD73" s="692"/>
      <c r="AE73" s="692"/>
      <c r="AF73" s="692"/>
      <c r="AG73" s="692"/>
      <c r="AH73" s="692"/>
      <c r="AI73" s="692"/>
      <c r="AJ73" s="692"/>
      <c r="AK73" s="692"/>
      <c r="AL73" s="692"/>
      <c r="AM73" s="692"/>
      <c r="AN73" s="692"/>
      <c r="AO73" s="641"/>
      <c r="AP73" s="642"/>
      <c r="AQ73" s="642"/>
      <c r="AR73" s="642"/>
      <c r="AS73" s="642"/>
      <c r="AT73" s="642"/>
      <c r="AU73" s="642"/>
      <c r="AV73" s="642"/>
      <c r="AW73" s="642"/>
      <c r="AX73" s="643"/>
      <c r="AY73" s="32"/>
      <c r="AZ73" s="32"/>
      <c r="BA73" s="32"/>
      <c r="BB73" s="32"/>
      <c r="BC73" s="32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</row>
    <row r="74" spans="1:87" s="5" customFormat="1" ht="13.9" customHeight="1">
      <c r="A74" s="32"/>
      <c r="B74" s="692"/>
      <c r="C74" s="692"/>
      <c r="D74" s="692"/>
      <c r="E74" s="692"/>
      <c r="F74" s="692"/>
      <c r="G74" s="692"/>
      <c r="H74" s="692"/>
      <c r="I74" s="692"/>
      <c r="J74" s="692"/>
      <c r="K74" s="692"/>
      <c r="L74" s="692"/>
      <c r="M74" s="692"/>
      <c r="N74" s="692"/>
      <c r="O74" s="692"/>
      <c r="P74" s="692"/>
      <c r="Q74" s="692"/>
      <c r="R74" s="692"/>
      <c r="S74" s="692"/>
      <c r="T74" s="692"/>
      <c r="U74" s="692"/>
      <c r="V74" s="692"/>
      <c r="W74" s="692"/>
      <c r="X74" s="692"/>
      <c r="Y74" s="692"/>
      <c r="Z74" s="692"/>
      <c r="AA74" s="692"/>
      <c r="AB74" s="692"/>
      <c r="AC74" s="692"/>
      <c r="AD74" s="692"/>
      <c r="AE74" s="692"/>
      <c r="AF74" s="692"/>
      <c r="AG74" s="692"/>
      <c r="AH74" s="692"/>
      <c r="AI74" s="692"/>
      <c r="AJ74" s="692"/>
      <c r="AK74" s="692"/>
      <c r="AL74" s="692"/>
      <c r="AM74" s="692"/>
      <c r="AN74" s="692"/>
      <c r="AO74" s="661" t="s">
        <v>598</v>
      </c>
      <c r="AP74" s="662"/>
      <c r="AQ74" s="662"/>
      <c r="AR74" s="662"/>
      <c r="AS74" s="662"/>
      <c r="AT74" s="662"/>
      <c r="AU74" s="662"/>
      <c r="AV74" s="662"/>
      <c r="AW74" s="662"/>
      <c r="AX74" s="663"/>
      <c r="AY74" s="32"/>
      <c r="AZ74" s="32"/>
      <c r="BA74" s="32"/>
      <c r="BB74" s="32"/>
      <c r="BC74" s="32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</row>
    <row r="75" spans="1:87" s="5" customFormat="1" ht="13.9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</row>
    <row r="76" spans="1:87" s="5" customFormat="1" ht="13.9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</row>
    <row r="77" spans="1:87" s="5" customFormat="1" ht="13.9" customHeight="1">
      <c r="A77" s="59"/>
      <c r="B77" s="664" t="s">
        <v>605</v>
      </c>
      <c r="C77" s="660"/>
      <c r="D77" s="660"/>
      <c r="E77" s="660"/>
      <c r="F77" s="660"/>
      <c r="G77" s="660"/>
      <c r="H77" s="660"/>
      <c r="I77" s="660"/>
      <c r="J77" s="660"/>
      <c r="K77" s="660"/>
      <c r="L77" s="660"/>
      <c r="M77" s="660"/>
      <c r="N77" s="660"/>
      <c r="O77" s="660"/>
      <c r="P77" s="660"/>
      <c r="Q77" s="660"/>
      <c r="R77" s="660"/>
      <c r="S77" s="660"/>
      <c r="T77" s="660"/>
      <c r="U77" s="660"/>
      <c r="V77" s="660"/>
      <c r="W77" s="660"/>
      <c r="X77" s="660"/>
      <c r="Y77" s="660"/>
      <c r="Z77" s="660"/>
      <c r="AA77" s="660"/>
      <c r="AB77" s="660"/>
      <c r="AC77" s="660"/>
      <c r="AD77" s="660"/>
      <c r="AE77" s="660"/>
      <c r="AF77" s="660"/>
      <c r="AG77" s="660"/>
      <c r="AH77" s="660"/>
      <c r="AI77" s="660"/>
      <c r="AJ77" s="660"/>
      <c r="AK77" s="660"/>
      <c r="AL77" s="660"/>
      <c r="AM77" s="660"/>
      <c r="AN77" s="660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</row>
    <row r="78" spans="1:87" s="5" customFormat="1" ht="13.9" customHeight="1">
      <c r="A78" s="59"/>
      <c r="B78" s="666" t="s">
        <v>599</v>
      </c>
      <c r="C78" s="667"/>
      <c r="D78" s="667"/>
      <c r="E78" s="667"/>
      <c r="F78" s="667"/>
      <c r="G78" s="667"/>
      <c r="H78" s="667"/>
      <c r="I78" s="667"/>
      <c r="J78" s="667"/>
      <c r="K78" s="667"/>
      <c r="L78" s="667"/>
      <c r="M78" s="667"/>
      <c r="N78" s="667"/>
      <c r="O78" s="667"/>
      <c r="P78" s="667"/>
      <c r="Q78" s="667"/>
      <c r="R78" s="667"/>
      <c r="S78" s="667"/>
      <c r="T78" s="667"/>
      <c r="U78" s="667"/>
      <c r="V78" s="667"/>
      <c r="W78" s="667"/>
      <c r="X78" s="667"/>
      <c r="Y78" s="667"/>
      <c r="Z78" s="667"/>
      <c r="AA78" s="667"/>
      <c r="AB78" s="667"/>
      <c r="AC78" s="667"/>
      <c r="AD78" s="667"/>
      <c r="AE78" s="667"/>
      <c r="AF78" s="667"/>
      <c r="AG78" s="667"/>
      <c r="AH78" s="667"/>
      <c r="AI78" s="667"/>
      <c r="AJ78" s="667"/>
      <c r="AK78" s="667"/>
      <c r="AL78" s="667"/>
      <c r="AM78" s="667"/>
      <c r="AN78" s="668"/>
      <c r="AO78" s="635">
        <f>+IF('Dati generali'!C64="X", 10, 0)</f>
        <v>0</v>
      </c>
      <c r="AP78" s="636"/>
      <c r="AQ78" s="636"/>
      <c r="AR78" s="636"/>
      <c r="AS78" s="636"/>
      <c r="AT78" s="636"/>
      <c r="AU78" s="636"/>
      <c r="AV78" s="636"/>
      <c r="AW78" s="636"/>
      <c r="AX78" s="637"/>
      <c r="AY78" s="32"/>
      <c r="AZ78" s="32"/>
      <c r="BA78" s="32"/>
      <c r="BB78" s="32"/>
      <c r="BC78" s="32"/>
      <c r="BD78" s="55"/>
      <c r="BE78" s="55"/>
      <c r="BF78" s="67"/>
      <c r="BG78" s="67"/>
      <c r="BH78" s="67"/>
      <c r="BI78" s="67"/>
      <c r="BJ78" s="67"/>
      <c r="BK78" s="67"/>
      <c r="BL78" s="67"/>
      <c r="BM78" s="67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</row>
    <row r="79" spans="1:87" s="5" customFormat="1" ht="13.9" customHeight="1">
      <c r="A79" s="59"/>
      <c r="B79" s="669"/>
      <c r="C79" s="670"/>
      <c r="D79" s="670"/>
      <c r="E79" s="670"/>
      <c r="F79" s="670"/>
      <c r="G79" s="670"/>
      <c r="H79" s="670"/>
      <c r="I79" s="670"/>
      <c r="J79" s="670"/>
      <c r="K79" s="670"/>
      <c r="L79" s="670"/>
      <c r="M79" s="670"/>
      <c r="N79" s="670"/>
      <c r="O79" s="670"/>
      <c r="P79" s="670"/>
      <c r="Q79" s="670"/>
      <c r="R79" s="670"/>
      <c r="S79" s="670"/>
      <c r="T79" s="670"/>
      <c r="U79" s="670"/>
      <c r="V79" s="670"/>
      <c r="W79" s="670"/>
      <c r="X79" s="670"/>
      <c r="Y79" s="670"/>
      <c r="Z79" s="670"/>
      <c r="AA79" s="670"/>
      <c r="AB79" s="670"/>
      <c r="AC79" s="670"/>
      <c r="AD79" s="670"/>
      <c r="AE79" s="670"/>
      <c r="AF79" s="670"/>
      <c r="AG79" s="670"/>
      <c r="AH79" s="670"/>
      <c r="AI79" s="670"/>
      <c r="AJ79" s="670"/>
      <c r="AK79" s="670"/>
      <c r="AL79" s="670"/>
      <c r="AM79" s="670"/>
      <c r="AN79" s="671"/>
      <c r="AO79" s="638"/>
      <c r="AP79" s="639"/>
      <c r="AQ79" s="639"/>
      <c r="AR79" s="639"/>
      <c r="AS79" s="639"/>
      <c r="AT79" s="639"/>
      <c r="AU79" s="639"/>
      <c r="AV79" s="639"/>
      <c r="AW79" s="639"/>
      <c r="AX79" s="640"/>
      <c r="AY79" s="32"/>
      <c r="AZ79" s="32"/>
      <c r="BA79" s="32"/>
      <c r="BB79" s="32"/>
      <c r="BC79" s="32"/>
      <c r="BD79" s="55"/>
      <c r="BE79" s="55"/>
      <c r="BF79" s="67"/>
      <c r="BG79" s="67"/>
      <c r="BH79" s="67"/>
      <c r="BI79" s="67"/>
      <c r="BJ79" s="67"/>
      <c r="BK79" s="67"/>
      <c r="BL79" s="67"/>
      <c r="BM79" s="67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</row>
    <row r="80" spans="1:87" s="5" customFormat="1" ht="13.9" customHeight="1">
      <c r="A80" s="59"/>
      <c r="B80" s="669"/>
      <c r="C80" s="670"/>
      <c r="D80" s="670"/>
      <c r="E80" s="670"/>
      <c r="F80" s="670"/>
      <c r="G80" s="670"/>
      <c r="H80" s="670"/>
      <c r="I80" s="670"/>
      <c r="J80" s="670"/>
      <c r="K80" s="670"/>
      <c r="L80" s="670"/>
      <c r="M80" s="670"/>
      <c r="N80" s="670"/>
      <c r="O80" s="670"/>
      <c r="P80" s="670"/>
      <c r="Q80" s="670"/>
      <c r="R80" s="670"/>
      <c r="S80" s="670"/>
      <c r="T80" s="670"/>
      <c r="U80" s="670"/>
      <c r="V80" s="670"/>
      <c r="W80" s="670"/>
      <c r="X80" s="670"/>
      <c r="Y80" s="670"/>
      <c r="Z80" s="670"/>
      <c r="AA80" s="670"/>
      <c r="AB80" s="670"/>
      <c r="AC80" s="670"/>
      <c r="AD80" s="670"/>
      <c r="AE80" s="670"/>
      <c r="AF80" s="670"/>
      <c r="AG80" s="670"/>
      <c r="AH80" s="670"/>
      <c r="AI80" s="670"/>
      <c r="AJ80" s="670"/>
      <c r="AK80" s="670"/>
      <c r="AL80" s="670"/>
      <c r="AM80" s="670"/>
      <c r="AN80" s="671"/>
      <c r="AO80" s="641"/>
      <c r="AP80" s="642"/>
      <c r="AQ80" s="642"/>
      <c r="AR80" s="642"/>
      <c r="AS80" s="642"/>
      <c r="AT80" s="642"/>
      <c r="AU80" s="642"/>
      <c r="AV80" s="642"/>
      <c r="AW80" s="642"/>
      <c r="AX80" s="643"/>
      <c r="AY80" s="32"/>
      <c r="AZ80" s="32"/>
      <c r="BA80" s="32"/>
      <c r="BB80" s="32"/>
      <c r="BC80" s="32"/>
      <c r="BD80" s="55"/>
      <c r="BE80" s="55"/>
      <c r="BF80" s="67"/>
      <c r="BG80" s="67"/>
      <c r="BH80" s="67"/>
      <c r="BI80" s="67"/>
      <c r="BJ80" s="67"/>
      <c r="BK80" s="67"/>
      <c r="BL80" s="67"/>
      <c r="BM80" s="67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</row>
    <row r="81" spans="1:87" s="5" customFormat="1" ht="13.9" customHeight="1">
      <c r="A81" s="32"/>
      <c r="B81" s="669"/>
      <c r="C81" s="670"/>
      <c r="D81" s="670"/>
      <c r="E81" s="670"/>
      <c r="F81" s="670"/>
      <c r="G81" s="670"/>
      <c r="H81" s="670"/>
      <c r="I81" s="670"/>
      <c r="J81" s="670"/>
      <c r="K81" s="670"/>
      <c r="L81" s="670"/>
      <c r="M81" s="670"/>
      <c r="N81" s="670"/>
      <c r="O81" s="670"/>
      <c r="P81" s="670"/>
      <c r="Q81" s="670"/>
      <c r="R81" s="670"/>
      <c r="S81" s="670"/>
      <c r="T81" s="670"/>
      <c r="U81" s="670"/>
      <c r="V81" s="670"/>
      <c r="W81" s="670"/>
      <c r="X81" s="670"/>
      <c r="Y81" s="670"/>
      <c r="Z81" s="670"/>
      <c r="AA81" s="670"/>
      <c r="AB81" s="670"/>
      <c r="AC81" s="670"/>
      <c r="AD81" s="670"/>
      <c r="AE81" s="670"/>
      <c r="AF81" s="670"/>
      <c r="AG81" s="670"/>
      <c r="AH81" s="670"/>
      <c r="AI81" s="670"/>
      <c r="AJ81" s="670"/>
      <c r="AK81" s="670"/>
      <c r="AL81" s="670"/>
      <c r="AM81" s="670"/>
      <c r="AN81" s="671"/>
      <c r="AO81" s="629" t="s">
        <v>598</v>
      </c>
      <c r="AP81" s="630"/>
      <c r="AQ81" s="630"/>
      <c r="AR81" s="630"/>
      <c r="AS81" s="630"/>
      <c r="AT81" s="630"/>
      <c r="AU81" s="630"/>
      <c r="AV81" s="630"/>
      <c r="AW81" s="630"/>
      <c r="AX81" s="631"/>
      <c r="AY81" s="32"/>
      <c r="AZ81" s="32"/>
      <c r="BA81" s="32"/>
      <c r="BB81" s="32"/>
      <c r="BC81" s="32"/>
      <c r="BD81" s="55"/>
      <c r="BE81" s="55"/>
      <c r="BF81" s="67"/>
      <c r="BG81" s="67"/>
      <c r="BH81" s="67"/>
      <c r="BI81" s="67"/>
      <c r="BJ81" s="67"/>
      <c r="BK81" s="67"/>
      <c r="BL81" s="67"/>
      <c r="BM81" s="67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</row>
    <row r="82" spans="1:87" s="5" customFormat="1" ht="13.9" customHeight="1">
      <c r="A82" s="32"/>
      <c r="B82" s="672"/>
      <c r="C82" s="673"/>
      <c r="D82" s="673"/>
      <c r="E82" s="673"/>
      <c r="F82" s="673"/>
      <c r="G82" s="673"/>
      <c r="H82" s="673"/>
      <c r="I82" s="673"/>
      <c r="J82" s="673"/>
      <c r="K82" s="673"/>
      <c r="L82" s="673"/>
      <c r="M82" s="673"/>
      <c r="N82" s="673"/>
      <c r="O82" s="673"/>
      <c r="P82" s="673"/>
      <c r="Q82" s="673"/>
      <c r="R82" s="673"/>
      <c r="S82" s="673"/>
      <c r="T82" s="673"/>
      <c r="U82" s="673"/>
      <c r="V82" s="673"/>
      <c r="W82" s="673"/>
      <c r="X82" s="673"/>
      <c r="Y82" s="673"/>
      <c r="Z82" s="673"/>
      <c r="AA82" s="673"/>
      <c r="AB82" s="673"/>
      <c r="AC82" s="673"/>
      <c r="AD82" s="673"/>
      <c r="AE82" s="673"/>
      <c r="AF82" s="673"/>
      <c r="AG82" s="673"/>
      <c r="AH82" s="673"/>
      <c r="AI82" s="673"/>
      <c r="AJ82" s="673"/>
      <c r="AK82" s="673"/>
      <c r="AL82" s="673"/>
      <c r="AM82" s="673"/>
      <c r="AN82" s="674"/>
      <c r="AO82" s="632"/>
      <c r="AP82" s="633"/>
      <c r="AQ82" s="633"/>
      <c r="AR82" s="633"/>
      <c r="AS82" s="633"/>
      <c r="AT82" s="633"/>
      <c r="AU82" s="633"/>
      <c r="AV82" s="633"/>
      <c r="AW82" s="633"/>
      <c r="AX82" s="634"/>
      <c r="AY82" s="32"/>
      <c r="AZ82" s="32"/>
      <c r="BA82" s="32"/>
      <c r="BB82" s="32"/>
      <c r="BC82" s="32"/>
      <c r="BD82" s="55"/>
      <c r="BE82" s="55"/>
      <c r="BF82" s="67"/>
      <c r="BG82" s="67"/>
      <c r="BH82" s="67"/>
      <c r="BI82" s="67"/>
      <c r="BJ82" s="67"/>
      <c r="BK82" s="67"/>
      <c r="BL82" s="67"/>
      <c r="BM82" s="67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</row>
    <row r="83" spans="1:87" s="5" customFormat="1" ht="13.9" customHeight="1">
      <c r="A83" s="32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32"/>
      <c r="AZ83" s="32"/>
      <c r="BA83" s="32"/>
      <c r="BB83" s="32"/>
      <c r="BC83" s="32"/>
      <c r="BD83" s="55"/>
      <c r="BE83" s="55"/>
      <c r="BF83" s="67"/>
      <c r="BG83" s="67"/>
      <c r="BH83" s="67"/>
      <c r="BI83" s="67"/>
      <c r="BJ83" s="67"/>
      <c r="BK83" s="67"/>
      <c r="BL83" s="67"/>
      <c r="BM83" s="67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</row>
    <row r="84" spans="1:87" s="5" customFormat="1" ht="13.9" customHeight="1">
      <c r="A84" s="32"/>
      <c r="B84" s="84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55"/>
      <c r="BE84" s="55"/>
      <c r="BF84" s="67"/>
      <c r="BG84" s="67"/>
      <c r="BH84" s="67"/>
      <c r="BI84" s="67"/>
      <c r="BJ84" s="67"/>
      <c r="BK84" s="67"/>
      <c r="BL84" s="67"/>
      <c r="BM84" s="67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</row>
    <row r="85" spans="1:87" s="5" customFormat="1" ht="13.9" customHeight="1">
      <c r="A85" s="32"/>
      <c r="B85" s="660" t="s">
        <v>604</v>
      </c>
      <c r="C85" s="660"/>
      <c r="D85" s="660"/>
      <c r="E85" s="660"/>
      <c r="F85" s="660"/>
      <c r="G85" s="660"/>
      <c r="H85" s="660"/>
      <c r="I85" s="660"/>
      <c r="J85" s="660"/>
      <c r="K85" s="660"/>
      <c r="L85" s="660"/>
      <c r="M85" s="660"/>
      <c r="N85" s="660"/>
      <c r="O85" s="660"/>
      <c r="P85" s="660"/>
      <c r="Q85" s="660"/>
      <c r="R85" s="660"/>
      <c r="S85" s="660"/>
      <c r="T85" s="660"/>
      <c r="U85" s="660"/>
      <c r="V85" s="660"/>
      <c r="W85" s="660"/>
      <c r="X85" s="660"/>
      <c r="Y85" s="660"/>
      <c r="Z85" s="660"/>
      <c r="AA85" s="660"/>
      <c r="AB85" s="660"/>
      <c r="AC85" s="660"/>
      <c r="AD85" s="660"/>
      <c r="AE85" s="660"/>
      <c r="AF85" s="660"/>
      <c r="AG85" s="660"/>
      <c r="AH85" s="660"/>
      <c r="AI85" s="660"/>
      <c r="AJ85" s="660"/>
      <c r="AK85" s="660"/>
      <c r="AL85" s="660"/>
      <c r="AM85" s="660"/>
      <c r="AN85" s="6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32"/>
      <c r="AZ85" s="32"/>
      <c r="BA85" s="32"/>
      <c r="BB85" s="32"/>
      <c r="BC85" s="32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</row>
    <row r="86" spans="1:87" s="5" customFormat="1" ht="13.9" customHeight="1">
      <c r="A86" s="32"/>
      <c r="B86" s="665" t="s">
        <v>759</v>
      </c>
      <c r="C86" s="665"/>
      <c r="D86" s="665"/>
      <c r="E86" s="665"/>
      <c r="F86" s="665"/>
      <c r="G86" s="665"/>
      <c r="H86" s="665"/>
      <c r="I86" s="665"/>
      <c r="J86" s="665"/>
      <c r="K86" s="665"/>
      <c r="L86" s="665"/>
      <c r="M86" s="665"/>
      <c r="N86" s="665"/>
      <c r="O86" s="665"/>
      <c r="P86" s="665"/>
      <c r="Q86" s="665"/>
      <c r="R86" s="665"/>
      <c r="S86" s="665"/>
      <c r="T86" s="665"/>
      <c r="U86" s="665"/>
      <c r="V86" s="665"/>
      <c r="W86" s="665"/>
      <c r="X86" s="665"/>
      <c r="Y86" s="665"/>
      <c r="Z86" s="665"/>
      <c r="AA86" s="665"/>
      <c r="AB86" s="665"/>
      <c r="AC86" s="665"/>
      <c r="AD86" s="665"/>
      <c r="AE86" s="665"/>
      <c r="AF86" s="665"/>
      <c r="AG86" s="665"/>
      <c r="AH86" s="665"/>
      <c r="AI86" s="665"/>
      <c r="AJ86" s="665"/>
      <c r="AK86" s="665"/>
      <c r="AL86" s="665"/>
      <c r="AM86" s="665"/>
      <c r="AN86" s="665"/>
      <c r="AO86" s="635">
        <f>+IF('Dati generali'!C69="X", 5, 0)</f>
        <v>0</v>
      </c>
      <c r="AP86" s="636"/>
      <c r="AQ86" s="636"/>
      <c r="AR86" s="636"/>
      <c r="AS86" s="636"/>
      <c r="AT86" s="636"/>
      <c r="AU86" s="636"/>
      <c r="AV86" s="636"/>
      <c r="AW86" s="636"/>
      <c r="AX86" s="637"/>
      <c r="AY86" s="32"/>
      <c r="AZ86" s="32"/>
      <c r="BA86" s="32"/>
      <c r="BB86" s="32"/>
      <c r="BC86" s="32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</row>
    <row r="87" spans="1:87" s="5" customFormat="1" ht="13.9" customHeight="1">
      <c r="A87" s="32"/>
      <c r="B87" s="665"/>
      <c r="C87" s="665"/>
      <c r="D87" s="665"/>
      <c r="E87" s="665"/>
      <c r="F87" s="665"/>
      <c r="G87" s="665"/>
      <c r="H87" s="665"/>
      <c r="I87" s="665"/>
      <c r="J87" s="665"/>
      <c r="K87" s="665"/>
      <c r="L87" s="665"/>
      <c r="M87" s="665"/>
      <c r="N87" s="665"/>
      <c r="O87" s="665"/>
      <c r="P87" s="665"/>
      <c r="Q87" s="665"/>
      <c r="R87" s="665"/>
      <c r="S87" s="665"/>
      <c r="T87" s="665"/>
      <c r="U87" s="665"/>
      <c r="V87" s="665"/>
      <c r="W87" s="665"/>
      <c r="X87" s="665"/>
      <c r="Y87" s="665"/>
      <c r="Z87" s="665"/>
      <c r="AA87" s="665"/>
      <c r="AB87" s="665"/>
      <c r="AC87" s="665"/>
      <c r="AD87" s="665"/>
      <c r="AE87" s="665"/>
      <c r="AF87" s="665"/>
      <c r="AG87" s="665"/>
      <c r="AH87" s="665"/>
      <c r="AI87" s="665"/>
      <c r="AJ87" s="665"/>
      <c r="AK87" s="665"/>
      <c r="AL87" s="665"/>
      <c r="AM87" s="665"/>
      <c r="AN87" s="665"/>
      <c r="AO87" s="641"/>
      <c r="AP87" s="642"/>
      <c r="AQ87" s="642"/>
      <c r="AR87" s="642"/>
      <c r="AS87" s="642"/>
      <c r="AT87" s="642"/>
      <c r="AU87" s="642"/>
      <c r="AV87" s="642"/>
      <c r="AW87" s="642"/>
      <c r="AX87" s="643"/>
      <c r="AY87" s="32"/>
      <c r="AZ87" s="32"/>
      <c r="BA87" s="32"/>
      <c r="BB87" s="32"/>
      <c r="BC87" s="32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</row>
    <row r="88" spans="1:87" s="5" customFormat="1" ht="13.9" customHeight="1">
      <c r="A88" s="32"/>
      <c r="B88" s="665"/>
      <c r="C88" s="665"/>
      <c r="D88" s="665"/>
      <c r="E88" s="665"/>
      <c r="F88" s="665"/>
      <c r="G88" s="665"/>
      <c r="H88" s="665"/>
      <c r="I88" s="665"/>
      <c r="J88" s="665"/>
      <c r="K88" s="665"/>
      <c r="L88" s="665"/>
      <c r="M88" s="665"/>
      <c r="N88" s="665"/>
      <c r="O88" s="665"/>
      <c r="P88" s="665"/>
      <c r="Q88" s="665"/>
      <c r="R88" s="665"/>
      <c r="S88" s="665"/>
      <c r="T88" s="665"/>
      <c r="U88" s="665"/>
      <c r="V88" s="665"/>
      <c r="W88" s="665"/>
      <c r="X88" s="665"/>
      <c r="Y88" s="665"/>
      <c r="Z88" s="665"/>
      <c r="AA88" s="665"/>
      <c r="AB88" s="665"/>
      <c r="AC88" s="665"/>
      <c r="AD88" s="665"/>
      <c r="AE88" s="665"/>
      <c r="AF88" s="665"/>
      <c r="AG88" s="665"/>
      <c r="AH88" s="665"/>
      <c r="AI88" s="665"/>
      <c r="AJ88" s="665"/>
      <c r="AK88" s="665"/>
      <c r="AL88" s="665"/>
      <c r="AM88" s="665"/>
      <c r="AN88" s="665"/>
      <c r="AO88" s="661" t="s">
        <v>608</v>
      </c>
      <c r="AP88" s="662"/>
      <c r="AQ88" s="662"/>
      <c r="AR88" s="662"/>
      <c r="AS88" s="662"/>
      <c r="AT88" s="662"/>
      <c r="AU88" s="662"/>
      <c r="AV88" s="662"/>
      <c r="AW88" s="662"/>
      <c r="AX88" s="663"/>
      <c r="AY88" s="32"/>
      <c r="AZ88" s="32"/>
      <c r="BA88" s="32"/>
      <c r="BB88" s="32"/>
      <c r="BC88" s="32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</row>
    <row r="89" spans="1:87" s="5" customFormat="1" ht="13.9" customHeight="1">
      <c r="A89" s="32"/>
      <c r="B89" s="146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32"/>
      <c r="AZ89" s="32"/>
      <c r="BA89" s="32"/>
      <c r="BB89" s="32"/>
      <c r="BC89" s="32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</row>
    <row r="90" spans="1:87" s="5" customFormat="1" ht="13.9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</row>
    <row r="91" spans="1:87" s="5" customFormat="1" ht="13.9" customHeight="1">
      <c r="A91" s="32"/>
      <c r="B91" s="691" t="s">
        <v>607</v>
      </c>
      <c r="C91" s="691"/>
      <c r="D91" s="691"/>
      <c r="E91" s="691"/>
      <c r="F91" s="691"/>
      <c r="G91" s="691"/>
      <c r="H91" s="691"/>
      <c r="I91" s="691"/>
      <c r="J91" s="691"/>
      <c r="K91" s="691"/>
      <c r="L91" s="691"/>
      <c r="M91" s="691"/>
      <c r="N91" s="691"/>
      <c r="O91" s="691"/>
      <c r="P91" s="691"/>
      <c r="Q91" s="691"/>
      <c r="R91" s="691"/>
      <c r="S91" s="691"/>
      <c r="T91" s="691"/>
      <c r="U91" s="691"/>
      <c r="V91" s="691"/>
      <c r="W91" s="691"/>
      <c r="X91" s="691"/>
      <c r="Y91" s="691"/>
      <c r="Z91" s="691"/>
      <c r="AA91" s="691"/>
      <c r="AB91" s="691"/>
      <c r="AC91" s="691"/>
      <c r="AD91" s="691"/>
      <c r="AE91" s="691"/>
      <c r="AF91" s="691"/>
      <c r="AG91" s="691"/>
      <c r="AH91" s="691"/>
      <c r="AI91" s="691"/>
      <c r="AJ91" s="691"/>
      <c r="AK91" s="691"/>
      <c r="AL91" s="691"/>
      <c r="AM91" s="691"/>
      <c r="AN91" s="691"/>
      <c r="AO91" s="156"/>
      <c r="AP91" s="60"/>
      <c r="AQ91" s="60"/>
      <c r="AR91" s="60"/>
      <c r="AS91" s="60"/>
      <c r="AT91" s="60"/>
      <c r="AU91" s="60"/>
      <c r="AV91" s="60"/>
      <c r="AW91" s="60"/>
      <c r="AX91" s="60"/>
      <c r="AY91" s="32"/>
      <c r="AZ91" s="32"/>
      <c r="BA91" s="32"/>
      <c r="BB91" s="32"/>
      <c r="BC91" s="32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</row>
    <row r="92" spans="1:87" s="5" customFormat="1" ht="13.9" customHeight="1">
      <c r="A92" s="32"/>
      <c r="B92" s="628" t="s">
        <v>729</v>
      </c>
      <c r="C92" s="628"/>
      <c r="D92" s="628"/>
      <c r="E92" s="628"/>
      <c r="F92" s="628"/>
      <c r="G92" s="628"/>
      <c r="H92" s="628"/>
      <c r="I92" s="628"/>
      <c r="J92" s="628"/>
      <c r="K92" s="628"/>
      <c r="L92" s="628"/>
      <c r="M92" s="628"/>
      <c r="N92" s="628"/>
      <c r="O92" s="628"/>
      <c r="P92" s="628"/>
      <c r="Q92" s="628"/>
      <c r="R92" s="628"/>
      <c r="S92" s="628"/>
      <c r="T92" s="628"/>
      <c r="U92" s="628"/>
      <c r="V92" s="628"/>
      <c r="W92" s="628"/>
      <c r="X92" s="628"/>
      <c r="Y92" s="628"/>
      <c r="Z92" s="628"/>
      <c r="AA92" s="628"/>
      <c r="AB92" s="628"/>
      <c r="AC92" s="628"/>
      <c r="AD92" s="628"/>
      <c r="AE92" s="628"/>
      <c r="AF92" s="628"/>
      <c r="AG92" s="628"/>
      <c r="AH92" s="628"/>
      <c r="AI92" s="628"/>
      <c r="AJ92" s="628"/>
      <c r="AK92" s="628"/>
      <c r="AL92" s="628"/>
      <c r="AM92" s="628"/>
      <c r="AN92" s="628"/>
      <c r="AO92" s="32"/>
      <c r="AP92" s="91"/>
      <c r="AQ92" s="91"/>
      <c r="AR92" s="91"/>
      <c r="AS92" s="91"/>
      <c r="AT92" s="91"/>
      <c r="AU92" s="91"/>
      <c r="AV92" s="91"/>
      <c r="AW92" s="91"/>
      <c r="AX92" s="91"/>
      <c r="AY92" s="32"/>
      <c r="AZ92" s="32"/>
      <c r="BA92" s="32"/>
      <c r="BB92" s="32"/>
      <c r="BC92" s="32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</row>
    <row r="93" spans="1:87" s="5" customFormat="1" ht="13.9" customHeight="1">
      <c r="A93" s="59"/>
      <c r="B93" s="628"/>
      <c r="C93" s="628"/>
      <c r="D93" s="628"/>
      <c r="E93" s="628"/>
      <c r="F93" s="628"/>
      <c r="G93" s="628"/>
      <c r="H93" s="628"/>
      <c r="I93" s="628"/>
      <c r="J93" s="628"/>
      <c r="K93" s="628"/>
      <c r="L93" s="628"/>
      <c r="M93" s="628"/>
      <c r="N93" s="628"/>
      <c r="O93" s="628"/>
      <c r="P93" s="628"/>
      <c r="Q93" s="628"/>
      <c r="R93" s="628"/>
      <c r="S93" s="628"/>
      <c r="T93" s="628"/>
      <c r="U93" s="628"/>
      <c r="V93" s="628"/>
      <c r="W93" s="628"/>
      <c r="X93" s="628"/>
      <c r="Y93" s="628"/>
      <c r="Z93" s="628"/>
      <c r="AA93" s="628"/>
      <c r="AB93" s="628"/>
      <c r="AC93" s="628"/>
      <c r="AD93" s="628"/>
      <c r="AE93" s="628"/>
      <c r="AF93" s="628"/>
      <c r="AG93" s="628"/>
      <c r="AH93" s="628"/>
      <c r="AI93" s="628"/>
      <c r="AJ93" s="628"/>
      <c r="AK93" s="628"/>
      <c r="AL93" s="628"/>
      <c r="AM93" s="628"/>
      <c r="AN93" s="628"/>
      <c r="AO93" s="635">
        <f>+IF('Dati generali'!C71="X", 5, 0)</f>
        <v>0</v>
      </c>
      <c r="AP93" s="636"/>
      <c r="AQ93" s="636"/>
      <c r="AR93" s="636"/>
      <c r="AS93" s="636"/>
      <c r="AT93" s="636"/>
      <c r="AU93" s="636"/>
      <c r="AV93" s="636"/>
      <c r="AW93" s="636"/>
      <c r="AX93" s="637"/>
      <c r="AY93" s="32"/>
      <c r="AZ93" s="32"/>
      <c r="BA93" s="32"/>
      <c r="BB93" s="32"/>
      <c r="BC93" s="32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</row>
    <row r="94" spans="1:87" s="5" customFormat="1" ht="13.9" customHeight="1">
      <c r="A94" s="32"/>
      <c r="B94" s="628"/>
      <c r="C94" s="628"/>
      <c r="D94" s="628"/>
      <c r="E94" s="628"/>
      <c r="F94" s="628"/>
      <c r="G94" s="628"/>
      <c r="H94" s="628"/>
      <c r="I94" s="628"/>
      <c r="J94" s="628"/>
      <c r="K94" s="628"/>
      <c r="L94" s="628"/>
      <c r="M94" s="628"/>
      <c r="N94" s="628"/>
      <c r="O94" s="628"/>
      <c r="P94" s="628"/>
      <c r="Q94" s="628"/>
      <c r="R94" s="628"/>
      <c r="S94" s="628"/>
      <c r="T94" s="628"/>
      <c r="U94" s="628"/>
      <c r="V94" s="628"/>
      <c r="W94" s="628"/>
      <c r="X94" s="628"/>
      <c r="Y94" s="628"/>
      <c r="Z94" s="628"/>
      <c r="AA94" s="628"/>
      <c r="AB94" s="628"/>
      <c r="AC94" s="628"/>
      <c r="AD94" s="628"/>
      <c r="AE94" s="628"/>
      <c r="AF94" s="628"/>
      <c r="AG94" s="628"/>
      <c r="AH94" s="628"/>
      <c r="AI94" s="628"/>
      <c r="AJ94" s="628"/>
      <c r="AK94" s="628"/>
      <c r="AL94" s="628"/>
      <c r="AM94" s="628"/>
      <c r="AN94" s="628"/>
      <c r="AO94" s="638"/>
      <c r="AP94" s="639"/>
      <c r="AQ94" s="639"/>
      <c r="AR94" s="639"/>
      <c r="AS94" s="639"/>
      <c r="AT94" s="639"/>
      <c r="AU94" s="639"/>
      <c r="AV94" s="639"/>
      <c r="AW94" s="639"/>
      <c r="AX94" s="640"/>
      <c r="AY94" s="32"/>
      <c r="AZ94" s="32"/>
      <c r="BA94" s="32"/>
      <c r="BB94" s="32"/>
      <c r="BC94" s="32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</row>
    <row r="95" spans="1:87" s="5" customFormat="1" ht="13.9" customHeight="1">
      <c r="A95" s="32"/>
      <c r="B95" s="628"/>
      <c r="C95" s="628"/>
      <c r="D95" s="628"/>
      <c r="E95" s="628"/>
      <c r="F95" s="628"/>
      <c r="G95" s="628"/>
      <c r="H95" s="628"/>
      <c r="I95" s="628"/>
      <c r="J95" s="628"/>
      <c r="K95" s="628"/>
      <c r="L95" s="628"/>
      <c r="M95" s="628"/>
      <c r="N95" s="628"/>
      <c r="O95" s="628"/>
      <c r="P95" s="628"/>
      <c r="Q95" s="628"/>
      <c r="R95" s="628"/>
      <c r="S95" s="628"/>
      <c r="T95" s="628"/>
      <c r="U95" s="628"/>
      <c r="V95" s="628"/>
      <c r="W95" s="628"/>
      <c r="X95" s="628"/>
      <c r="Y95" s="628"/>
      <c r="Z95" s="628"/>
      <c r="AA95" s="628"/>
      <c r="AB95" s="628"/>
      <c r="AC95" s="628"/>
      <c r="AD95" s="628"/>
      <c r="AE95" s="628"/>
      <c r="AF95" s="628"/>
      <c r="AG95" s="628"/>
      <c r="AH95" s="628"/>
      <c r="AI95" s="628"/>
      <c r="AJ95" s="628"/>
      <c r="AK95" s="628"/>
      <c r="AL95" s="628"/>
      <c r="AM95" s="628"/>
      <c r="AN95" s="628"/>
      <c r="AO95" s="641"/>
      <c r="AP95" s="642"/>
      <c r="AQ95" s="642"/>
      <c r="AR95" s="642"/>
      <c r="AS95" s="642"/>
      <c r="AT95" s="642"/>
      <c r="AU95" s="642"/>
      <c r="AV95" s="642"/>
      <c r="AW95" s="642"/>
      <c r="AX95" s="643"/>
      <c r="AY95" s="32"/>
      <c r="AZ95" s="32"/>
      <c r="BA95" s="32"/>
      <c r="BB95" s="32"/>
      <c r="BC95" s="32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</row>
    <row r="96" spans="1:87" s="5" customFormat="1" ht="13.9" customHeight="1">
      <c r="A96" s="32"/>
      <c r="B96" s="628"/>
      <c r="C96" s="628"/>
      <c r="D96" s="628"/>
      <c r="E96" s="628"/>
      <c r="F96" s="628"/>
      <c r="G96" s="628"/>
      <c r="H96" s="628"/>
      <c r="I96" s="628"/>
      <c r="J96" s="628"/>
      <c r="K96" s="628"/>
      <c r="L96" s="628"/>
      <c r="M96" s="628"/>
      <c r="N96" s="628"/>
      <c r="O96" s="628"/>
      <c r="P96" s="628"/>
      <c r="Q96" s="628"/>
      <c r="R96" s="628"/>
      <c r="S96" s="628"/>
      <c r="T96" s="628"/>
      <c r="U96" s="628"/>
      <c r="V96" s="628"/>
      <c r="W96" s="628"/>
      <c r="X96" s="628"/>
      <c r="Y96" s="628"/>
      <c r="Z96" s="628"/>
      <c r="AA96" s="628"/>
      <c r="AB96" s="628"/>
      <c r="AC96" s="628"/>
      <c r="AD96" s="628"/>
      <c r="AE96" s="628"/>
      <c r="AF96" s="628"/>
      <c r="AG96" s="628"/>
      <c r="AH96" s="628"/>
      <c r="AI96" s="628"/>
      <c r="AJ96" s="628"/>
      <c r="AK96" s="628"/>
      <c r="AL96" s="628"/>
      <c r="AM96" s="628"/>
      <c r="AN96" s="628"/>
      <c r="AO96" s="629" t="s">
        <v>608</v>
      </c>
      <c r="AP96" s="630"/>
      <c r="AQ96" s="630"/>
      <c r="AR96" s="630"/>
      <c r="AS96" s="630"/>
      <c r="AT96" s="630"/>
      <c r="AU96" s="630"/>
      <c r="AV96" s="630"/>
      <c r="AW96" s="630"/>
      <c r="AX96" s="631"/>
      <c r="AY96" s="32"/>
      <c r="AZ96" s="32"/>
      <c r="BA96" s="32"/>
      <c r="BB96" s="32"/>
      <c r="BC96" s="32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</row>
    <row r="97" spans="1:87" s="5" customFormat="1" ht="13.9" customHeight="1">
      <c r="A97" s="32"/>
      <c r="B97" s="628"/>
      <c r="C97" s="628"/>
      <c r="D97" s="628"/>
      <c r="E97" s="628"/>
      <c r="F97" s="628"/>
      <c r="G97" s="628"/>
      <c r="H97" s="628"/>
      <c r="I97" s="628"/>
      <c r="J97" s="628"/>
      <c r="K97" s="628"/>
      <c r="L97" s="628"/>
      <c r="M97" s="628"/>
      <c r="N97" s="628"/>
      <c r="O97" s="628"/>
      <c r="P97" s="628"/>
      <c r="Q97" s="628"/>
      <c r="R97" s="628"/>
      <c r="S97" s="628"/>
      <c r="T97" s="628"/>
      <c r="U97" s="628"/>
      <c r="V97" s="628"/>
      <c r="W97" s="628"/>
      <c r="X97" s="628"/>
      <c r="Y97" s="628"/>
      <c r="Z97" s="628"/>
      <c r="AA97" s="628"/>
      <c r="AB97" s="628"/>
      <c r="AC97" s="628"/>
      <c r="AD97" s="628"/>
      <c r="AE97" s="628"/>
      <c r="AF97" s="628"/>
      <c r="AG97" s="628"/>
      <c r="AH97" s="628"/>
      <c r="AI97" s="628"/>
      <c r="AJ97" s="628"/>
      <c r="AK97" s="628"/>
      <c r="AL97" s="628"/>
      <c r="AM97" s="628"/>
      <c r="AN97" s="628"/>
      <c r="AO97" s="632"/>
      <c r="AP97" s="633"/>
      <c r="AQ97" s="633"/>
      <c r="AR97" s="633"/>
      <c r="AS97" s="633"/>
      <c r="AT97" s="633"/>
      <c r="AU97" s="633"/>
      <c r="AV97" s="633"/>
      <c r="AW97" s="633"/>
      <c r="AX97" s="634"/>
      <c r="AY97" s="32"/>
      <c r="AZ97" s="32"/>
      <c r="BA97" s="32"/>
      <c r="BB97" s="32"/>
      <c r="BC97" s="32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</row>
    <row r="98" spans="1:87" s="5" customFormat="1" ht="13.9" customHeight="1">
      <c r="A98" s="32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32"/>
      <c r="AZ98" s="32"/>
      <c r="BA98" s="32"/>
      <c r="BB98" s="32"/>
      <c r="BC98" s="32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</row>
    <row r="99" spans="1:87" s="5" customFormat="1" ht="13.9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32"/>
      <c r="AZ99" s="32"/>
      <c r="BA99" s="32"/>
      <c r="BB99" s="32"/>
      <c r="BC99" s="32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</row>
    <row r="100" spans="1:87" s="5" customFormat="1" ht="13.9" customHeight="1">
      <c r="A100" s="32"/>
      <c r="B100" s="653" t="s">
        <v>713</v>
      </c>
      <c r="C100" s="654"/>
      <c r="D100" s="654"/>
      <c r="E100" s="654"/>
      <c r="F100" s="654"/>
      <c r="G100" s="654"/>
      <c r="H100" s="654"/>
      <c r="I100" s="654"/>
      <c r="J100" s="654"/>
      <c r="K100" s="654"/>
      <c r="L100" s="654"/>
      <c r="M100" s="654"/>
      <c r="N100" s="654"/>
      <c r="O100" s="654"/>
      <c r="P100" s="654"/>
      <c r="Q100" s="654"/>
      <c r="R100" s="654"/>
      <c r="S100" s="654"/>
      <c r="T100" s="654"/>
      <c r="U100" s="654"/>
      <c r="V100" s="654"/>
      <c r="W100" s="654"/>
      <c r="X100" s="654"/>
      <c r="Y100" s="654"/>
      <c r="Z100" s="654"/>
      <c r="AA100" s="654"/>
      <c r="AB100" s="654"/>
      <c r="AC100" s="654"/>
      <c r="AD100" s="654"/>
      <c r="AE100" s="654"/>
      <c r="AF100" s="654"/>
      <c r="AG100" s="654"/>
      <c r="AH100" s="655"/>
      <c r="AI100" s="653" t="s">
        <v>700</v>
      </c>
      <c r="AJ100" s="654"/>
      <c r="AK100" s="654"/>
      <c r="AL100" s="654"/>
      <c r="AM100" s="654"/>
      <c r="AN100" s="655"/>
      <c r="AO100" s="635">
        <f>MIN(35, AO64 + AO72 + AO78 + AO86 + AO93)</f>
        <v>0</v>
      </c>
      <c r="AP100" s="636"/>
      <c r="AQ100" s="636"/>
      <c r="AR100" s="636"/>
      <c r="AS100" s="636"/>
      <c r="AT100" s="636"/>
      <c r="AU100" s="636"/>
      <c r="AV100" s="636"/>
      <c r="AW100" s="636"/>
      <c r="AX100" s="637"/>
      <c r="AY100" s="32"/>
      <c r="AZ100" s="32"/>
      <c r="BA100" s="32"/>
      <c r="BB100" s="32"/>
      <c r="BC100" s="32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</row>
    <row r="101" spans="1:87" s="5" customFormat="1" ht="13.9" customHeight="1">
      <c r="A101" s="32"/>
      <c r="B101" s="656"/>
      <c r="C101" s="657"/>
      <c r="D101" s="657"/>
      <c r="E101" s="657"/>
      <c r="F101" s="657"/>
      <c r="G101" s="657"/>
      <c r="H101" s="657"/>
      <c r="I101" s="657"/>
      <c r="J101" s="657"/>
      <c r="K101" s="657"/>
      <c r="L101" s="657"/>
      <c r="M101" s="657"/>
      <c r="N101" s="657"/>
      <c r="O101" s="657"/>
      <c r="P101" s="657"/>
      <c r="Q101" s="657"/>
      <c r="R101" s="657"/>
      <c r="S101" s="657"/>
      <c r="T101" s="657"/>
      <c r="U101" s="657"/>
      <c r="V101" s="657"/>
      <c r="W101" s="657"/>
      <c r="X101" s="657"/>
      <c r="Y101" s="657"/>
      <c r="Z101" s="657"/>
      <c r="AA101" s="657"/>
      <c r="AB101" s="657"/>
      <c r="AC101" s="657"/>
      <c r="AD101" s="657"/>
      <c r="AE101" s="657"/>
      <c r="AF101" s="657"/>
      <c r="AG101" s="657"/>
      <c r="AH101" s="658"/>
      <c r="AI101" s="656"/>
      <c r="AJ101" s="657"/>
      <c r="AK101" s="657"/>
      <c r="AL101" s="657"/>
      <c r="AM101" s="657"/>
      <c r="AN101" s="658"/>
      <c r="AO101" s="641"/>
      <c r="AP101" s="642"/>
      <c r="AQ101" s="642"/>
      <c r="AR101" s="642"/>
      <c r="AS101" s="642"/>
      <c r="AT101" s="642"/>
      <c r="AU101" s="642"/>
      <c r="AV101" s="642"/>
      <c r="AW101" s="642"/>
      <c r="AX101" s="643"/>
      <c r="AY101" s="32"/>
      <c r="AZ101" s="32"/>
      <c r="BA101" s="32"/>
      <c r="BB101" s="32"/>
      <c r="BC101" s="32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</row>
    <row r="102" spans="1:87" s="5" customFormat="1" ht="13.9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32"/>
      <c r="AZ102" s="32"/>
      <c r="BA102" s="32"/>
      <c r="BB102" s="32"/>
      <c r="BC102" s="32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</row>
    <row r="103" spans="1:87" s="5" customFormat="1" ht="13.9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32"/>
      <c r="AZ103" s="32"/>
      <c r="BA103" s="32"/>
      <c r="BB103" s="32"/>
      <c r="BC103" s="32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</row>
    <row r="104" spans="1:87" s="5" customFormat="1" ht="13.9" customHeight="1">
      <c r="A104" s="659" t="s">
        <v>707</v>
      </c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9"/>
      <c r="S104" s="659"/>
      <c r="T104" s="659"/>
      <c r="U104" s="659"/>
      <c r="V104" s="659"/>
      <c r="W104" s="659"/>
      <c r="X104" s="659"/>
      <c r="Y104" s="659"/>
      <c r="Z104" s="659"/>
      <c r="AA104" s="659"/>
      <c r="AB104" s="659"/>
      <c r="AC104" s="659"/>
      <c r="AD104" s="659"/>
      <c r="AE104" s="659"/>
      <c r="AF104" s="659"/>
      <c r="AG104" s="659"/>
      <c r="AH104" s="659"/>
      <c r="AI104" s="659"/>
      <c r="AJ104" s="659"/>
      <c r="AK104" s="659"/>
      <c r="AL104" s="659"/>
      <c r="AM104" s="659"/>
      <c r="AN104" s="659"/>
      <c r="AO104" s="659"/>
      <c r="AP104" s="659"/>
      <c r="AQ104" s="659"/>
      <c r="AR104" s="659"/>
      <c r="AS104" s="659"/>
      <c r="AT104" s="659"/>
      <c r="AU104" s="659"/>
      <c r="AV104" s="659"/>
      <c r="AW104" s="659"/>
      <c r="AX104" s="659"/>
      <c r="AY104" s="659"/>
      <c r="AZ104" s="659"/>
      <c r="BA104" s="659"/>
      <c r="BB104" s="659"/>
      <c r="BC104" s="659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</row>
    <row r="105" spans="1:87" s="5" customFormat="1" ht="13.9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</row>
    <row r="106" spans="1:87" s="5" customFormat="1" ht="13.9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</row>
    <row r="107" spans="1:87" s="5" customFormat="1" ht="13.9" customHeight="1">
      <c r="A107" s="59"/>
      <c r="B107" s="660" t="s">
        <v>708</v>
      </c>
      <c r="C107" s="660"/>
      <c r="D107" s="660"/>
      <c r="E107" s="660"/>
      <c r="F107" s="660"/>
      <c r="G107" s="660"/>
      <c r="H107" s="660"/>
      <c r="I107" s="660"/>
      <c r="J107" s="660"/>
      <c r="K107" s="660"/>
      <c r="L107" s="660"/>
      <c r="M107" s="660"/>
      <c r="N107" s="660"/>
      <c r="O107" s="660"/>
      <c r="P107" s="660"/>
      <c r="Q107" s="660"/>
      <c r="R107" s="660"/>
      <c r="S107" s="660"/>
      <c r="T107" s="660"/>
      <c r="U107" s="660"/>
      <c r="V107" s="660"/>
      <c r="W107" s="660"/>
      <c r="X107" s="660"/>
      <c r="Y107" s="660"/>
      <c r="Z107" s="660"/>
      <c r="AA107" s="660"/>
      <c r="AB107" s="660"/>
      <c r="AC107" s="660"/>
      <c r="AD107" s="660"/>
      <c r="AE107" s="660"/>
      <c r="AF107" s="660"/>
      <c r="AG107" s="660"/>
      <c r="AH107" s="660"/>
      <c r="AI107" s="660"/>
      <c r="AJ107" s="660"/>
      <c r="AK107" s="660"/>
      <c r="AL107" s="660"/>
      <c r="AM107" s="660"/>
      <c r="AN107" s="660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55"/>
      <c r="BE107" s="55"/>
      <c r="BF107" s="67"/>
      <c r="BG107" s="67"/>
      <c r="BH107" s="67"/>
      <c r="BI107" s="67"/>
      <c r="BJ107" s="67"/>
      <c r="BK107" s="67"/>
      <c r="BL107" s="67"/>
      <c r="BM107" s="67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</row>
    <row r="108" spans="1:87" s="5" customFormat="1" ht="13.9" customHeight="1">
      <c r="A108" s="59"/>
      <c r="B108" s="628" t="s">
        <v>709</v>
      </c>
      <c r="C108" s="628"/>
      <c r="D108" s="628"/>
      <c r="E108" s="628"/>
      <c r="F108" s="628"/>
      <c r="G108" s="628"/>
      <c r="H108" s="628"/>
      <c r="I108" s="628"/>
      <c r="J108" s="628"/>
      <c r="K108" s="628"/>
      <c r="L108" s="628"/>
      <c r="M108" s="628"/>
      <c r="N108" s="628"/>
      <c r="O108" s="628"/>
      <c r="P108" s="628"/>
      <c r="Q108" s="628"/>
      <c r="R108" s="628"/>
      <c r="S108" s="628"/>
      <c r="T108" s="628"/>
      <c r="U108" s="628"/>
      <c r="V108" s="628"/>
      <c r="W108" s="628"/>
      <c r="X108" s="628"/>
      <c r="Y108" s="628"/>
      <c r="Z108" s="628"/>
      <c r="AA108" s="628"/>
      <c r="AB108" s="628"/>
      <c r="AC108" s="628"/>
      <c r="AD108" s="628"/>
      <c r="AE108" s="628"/>
      <c r="AF108" s="628"/>
      <c r="AG108" s="628"/>
      <c r="AH108" s="628"/>
      <c r="AI108" s="628"/>
      <c r="AJ108" s="628"/>
      <c r="AK108" s="628"/>
      <c r="AL108" s="628"/>
      <c r="AM108" s="628"/>
      <c r="AN108" s="628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32"/>
      <c r="AZ108" s="32"/>
      <c r="BA108" s="32"/>
      <c r="BB108" s="32"/>
      <c r="BC108" s="32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</row>
    <row r="109" spans="1:87" s="5" customFormat="1" ht="13.9" customHeight="1">
      <c r="A109" s="32"/>
      <c r="B109" s="628"/>
      <c r="C109" s="628"/>
      <c r="D109" s="628"/>
      <c r="E109" s="628"/>
      <c r="F109" s="628"/>
      <c r="G109" s="628"/>
      <c r="H109" s="628"/>
      <c r="I109" s="628"/>
      <c r="J109" s="628"/>
      <c r="K109" s="628"/>
      <c r="L109" s="628"/>
      <c r="M109" s="628"/>
      <c r="N109" s="628"/>
      <c r="O109" s="628"/>
      <c r="P109" s="628"/>
      <c r="Q109" s="628"/>
      <c r="R109" s="628"/>
      <c r="S109" s="628"/>
      <c r="T109" s="628"/>
      <c r="U109" s="628"/>
      <c r="V109" s="628"/>
      <c r="W109" s="628"/>
      <c r="X109" s="628"/>
      <c r="Y109" s="628"/>
      <c r="Z109" s="628"/>
      <c r="AA109" s="628"/>
      <c r="AB109" s="628"/>
      <c r="AC109" s="628"/>
      <c r="AD109" s="628"/>
      <c r="AE109" s="628"/>
      <c r="AF109" s="628"/>
      <c r="AG109" s="628"/>
      <c r="AH109" s="628"/>
      <c r="AI109" s="628"/>
      <c r="AJ109" s="628"/>
      <c r="AK109" s="628"/>
      <c r="AL109" s="628"/>
      <c r="AM109" s="628"/>
      <c r="AN109" s="628"/>
      <c r="AO109" s="635">
        <f>IF('Piano investimenti'!AL57&lt;20000, 0, IF('Piano investimenti'!AL57&lt;=50000, 5, IF('Piano investimenti'!AL57&lt;=150000, 10, IF('Piano investimenti'!AL57&lt;=250000, 5, 0))))</f>
        <v>0</v>
      </c>
      <c r="AP109" s="636"/>
      <c r="AQ109" s="636"/>
      <c r="AR109" s="636"/>
      <c r="AS109" s="636"/>
      <c r="AT109" s="636"/>
      <c r="AU109" s="636"/>
      <c r="AV109" s="636"/>
      <c r="AW109" s="636"/>
      <c r="AX109" s="637"/>
      <c r="AY109" s="32"/>
      <c r="AZ109" s="32"/>
      <c r="BA109" s="32"/>
      <c r="BB109" s="32"/>
      <c r="BC109" s="32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</row>
    <row r="110" spans="1:87" s="5" customFormat="1" ht="13.9" customHeight="1">
      <c r="A110" s="32"/>
      <c r="B110" s="628"/>
      <c r="C110" s="628"/>
      <c r="D110" s="628"/>
      <c r="E110" s="628"/>
      <c r="F110" s="628"/>
      <c r="G110" s="628"/>
      <c r="H110" s="628"/>
      <c r="I110" s="628"/>
      <c r="J110" s="628"/>
      <c r="K110" s="628"/>
      <c r="L110" s="628"/>
      <c r="M110" s="628"/>
      <c r="N110" s="628"/>
      <c r="O110" s="628"/>
      <c r="P110" s="628"/>
      <c r="Q110" s="628"/>
      <c r="R110" s="628"/>
      <c r="S110" s="628"/>
      <c r="T110" s="628"/>
      <c r="U110" s="628"/>
      <c r="V110" s="628"/>
      <c r="W110" s="628"/>
      <c r="X110" s="628"/>
      <c r="Y110" s="628"/>
      <c r="Z110" s="628"/>
      <c r="AA110" s="628"/>
      <c r="AB110" s="628"/>
      <c r="AC110" s="628"/>
      <c r="AD110" s="628"/>
      <c r="AE110" s="628"/>
      <c r="AF110" s="628"/>
      <c r="AG110" s="628"/>
      <c r="AH110" s="628"/>
      <c r="AI110" s="628"/>
      <c r="AJ110" s="628"/>
      <c r="AK110" s="628"/>
      <c r="AL110" s="628"/>
      <c r="AM110" s="628"/>
      <c r="AN110" s="628"/>
      <c r="AO110" s="638"/>
      <c r="AP110" s="639"/>
      <c r="AQ110" s="639"/>
      <c r="AR110" s="639"/>
      <c r="AS110" s="639"/>
      <c r="AT110" s="639"/>
      <c r="AU110" s="639"/>
      <c r="AV110" s="639"/>
      <c r="AW110" s="639"/>
      <c r="AX110" s="640"/>
      <c r="AY110" s="32"/>
      <c r="AZ110" s="32"/>
      <c r="BA110" s="32"/>
      <c r="BB110" s="32"/>
      <c r="BC110" s="32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</row>
    <row r="111" spans="1:87" s="5" customFormat="1" ht="13.9" customHeight="1">
      <c r="A111" s="32"/>
      <c r="B111" s="628"/>
      <c r="C111" s="628"/>
      <c r="D111" s="628"/>
      <c r="E111" s="628"/>
      <c r="F111" s="628"/>
      <c r="G111" s="628"/>
      <c r="H111" s="628"/>
      <c r="I111" s="628"/>
      <c r="J111" s="628"/>
      <c r="K111" s="628"/>
      <c r="L111" s="628"/>
      <c r="M111" s="628"/>
      <c r="N111" s="628"/>
      <c r="O111" s="628"/>
      <c r="P111" s="628"/>
      <c r="Q111" s="628"/>
      <c r="R111" s="628"/>
      <c r="S111" s="628"/>
      <c r="T111" s="628"/>
      <c r="U111" s="628"/>
      <c r="V111" s="628"/>
      <c r="W111" s="628"/>
      <c r="X111" s="628"/>
      <c r="Y111" s="628"/>
      <c r="Z111" s="628"/>
      <c r="AA111" s="628"/>
      <c r="AB111" s="628"/>
      <c r="AC111" s="628"/>
      <c r="AD111" s="628"/>
      <c r="AE111" s="628"/>
      <c r="AF111" s="628"/>
      <c r="AG111" s="628"/>
      <c r="AH111" s="628"/>
      <c r="AI111" s="628"/>
      <c r="AJ111" s="628"/>
      <c r="AK111" s="628"/>
      <c r="AL111" s="628"/>
      <c r="AM111" s="628"/>
      <c r="AN111" s="628"/>
      <c r="AO111" s="641"/>
      <c r="AP111" s="642"/>
      <c r="AQ111" s="642"/>
      <c r="AR111" s="642"/>
      <c r="AS111" s="642"/>
      <c r="AT111" s="642"/>
      <c r="AU111" s="642"/>
      <c r="AV111" s="642"/>
      <c r="AW111" s="642"/>
      <c r="AX111" s="643"/>
      <c r="AY111" s="32"/>
      <c r="AZ111" s="32"/>
      <c r="BA111" s="32"/>
      <c r="BB111" s="32"/>
      <c r="BC111" s="32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</row>
    <row r="112" spans="1:87" s="5" customFormat="1" ht="13.9" customHeight="1">
      <c r="A112" s="32"/>
      <c r="B112" s="628"/>
      <c r="C112" s="628"/>
      <c r="D112" s="628"/>
      <c r="E112" s="628"/>
      <c r="F112" s="628"/>
      <c r="G112" s="628"/>
      <c r="H112" s="628"/>
      <c r="I112" s="628"/>
      <c r="J112" s="628"/>
      <c r="K112" s="628"/>
      <c r="L112" s="628"/>
      <c r="M112" s="628"/>
      <c r="N112" s="628"/>
      <c r="O112" s="628"/>
      <c r="P112" s="628"/>
      <c r="Q112" s="628"/>
      <c r="R112" s="628"/>
      <c r="S112" s="628"/>
      <c r="T112" s="628"/>
      <c r="U112" s="628"/>
      <c r="V112" s="628"/>
      <c r="W112" s="628"/>
      <c r="X112" s="628"/>
      <c r="Y112" s="628"/>
      <c r="Z112" s="628"/>
      <c r="AA112" s="628"/>
      <c r="AB112" s="628"/>
      <c r="AC112" s="628"/>
      <c r="AD112" s="628"/>
      <c r="AE112" s="628"/>
      <c r="AF112" s="628"/>
      <c r="AG112" s="628"/>
      <c r="AH112" s="628"/>
      <c r="AI112" s="628"/>
      <c r="AJ112" s="628"/>
      <c r="AK112" s="628"/>
      <c r="AL112" s="628"/>
      <c r="AM112" s="628"/>
      <c r="AN112" s="628"/>
      <c r="AO112" s="644" t="s">
        <v>152</v>
      </c>
      <c r="AP112" s="645"/>
      <c r="AQ112" s="645"/>
      <c r="AR112" s="645"/>
      <c r="AS112" s="645"/>
      <c r="AT112" s="645"/>
      <c r="AU112" s="645"/>
      <c r="AV112" s="645"/>
      <c r="AW112" s="645"/>
      <c r="AX112" s="646"/>
      <c r="AY112" s="32"/>
      <c r="AZ112" s="32"/>
      <c r="BA112" s="32"/>
      <c r="BB112" s="32"/>
      <c r="BC112" s="32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</row>
    <row r="113" spans="1:87" s="5" customFormat="1" ht="13.9" customHeight="1">
      <c r="A113" s="32"/>
      <c r="B113" s="628"/>
      <c r="C113" s="628"/>
      <c r="D113" s="628"/>
      <c r="E113" s="628"/>
      <c r="F113" s="628"/>
      <c r="G113" s="628"/>
      <c r="H113" s="628"/>
      <c r="I113" s="628"/>
      <c r="J113" s="628"/>
      <c r="K113" s="628"/>
      <c r="L113" s="628"/>
      <c r="M113" s="628"/>
      <c r="N113" s="628"/>
      <c r="O113" s="628"/>
      <c r="P113" s="628"/>
      <c r="Q113" s="628"/>
      <c r="R113" s="628"/>
      <c r="S113" s="628"/>
      <c r="T113" s="628"/>
      <c r="U113" s="628"/>
      <c r="V113" s="628"/>
      <c r="W113" s="628"/>
      <c r="X113" s="628"/>
      <c r="Y113" s="628"/>
      <c r="Z113" s="628"/>
      <c r="AA113" s="628"/>
      <c r="AB113" s="628"/>
      <c r="AC113" s="628"/>
      <c r="AD113" s="628"/>
      <c r="AE113" s="628"/>
      <c r="AF113" s="628"/>
      <c r="AG113" s="628"/>
      <c r="AH113" s="628"/>
      <c r="AI113" s="628"/>
      <c r="AJ113" s="628"/>
      <c r="AK113" s="628"/>
      <c r="AL113" s="628"/>
      <c r="AM113" s="628"/>
      <c r="AN113" s="628"/>
      <c r="AO113" s="647"/>
      <c r="AP113" s="648"/>
      <c r="AQ113" s="648"/>
      <c r="AR113" s="648"/>
      <c r="AS113" s="648"/>
      <c r="AT113" s="648"/>
      <c r="AU113" s="648"/>
      <c r="AV113" s="648"/>
      <c r="AW113" s="648"/>
      <c r="AX113" s="649"/>
      <c r="AY113" s="32"/>
      <c r="AZ113" s="32"/>
      <c r="BA113" s="32"/>
      <c r="BB113" s="32"/>
      <c r="BC113" s="32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</row>
    <row r="114" spans="1:87" s="5" customFormat="1" ht="13.9" customHeight="1">
      <c r="A114" s="32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32"/>
      <c r="AZ114" s="32"/>
      <c r="BA114" s="32"/>
      <c r="BB114" s="32"/>
      <c r="BC114" s="32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</row>
    <row r="115" spans="1:87" s="5" customFormat="1" ht="13.9" customHeight="1">
      <c r="A115" s="32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32"/>
      <c r="AZ115" s="32"/>
      <c r="BA115" s="32"/>
      <c r="BB115" s="32"/>
      <c r="BC115" s="32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</row>
    <row r="116" spans="1:87" s="5" customFormat="1" ht="13.9" customHeight="1">
      <c r="A116" s="659" t="s">
        <v>714</v>
      </c>
      <c r="B116" s="659"/>
      <c r="C116" s="659"/>
      <c r="D116" s="659"/>
      <c r="E116" s="659"/>
      <c r="F116" s="659"/>
      <c r="G116" s="659"/>
      <c r="H116" s="659"/>
      <c r="I116" s="659"/>
      <c r="J116" s="659"/>
      <c r="K116" s="659"/>
      <c r="L116" s="659"/>
      <c r="M116" s="659"/>
      <c r="N116" s="659"/>
      <c r="O116" s="659"/>
      <c r="P116" s="659"/>
      <c r="Q116" s="659"/>
      <c r="R116" s="659"/>
      <c r="S116" s="659"/>
      <c r="T116" s="659"/>
      <c r="U116" s="659"/>
      <c r="V116" s="659"/>
      <c r="W116" s="659"/>
      <c r="X116" s="659"/>
      <c r="Y116" s="659"/>
      <c r="Z116" s="659"/>
      <c r="AA116" s="659"/>
      <c r="AB116" s="659"/>
      <c r="AC116" s="659"/>
      <c r="AD116" s="659"/>
      <c r="AE116" s="659"/>
      <c r="AF116" s="659"/>
      <c r="AG116" s="659"/>
      <c r="AH116" s="659"/>
      <c r="AI116" s="659"/>
      <c r="AJ116" s="659"/>
      <c r="AK116" s="659"/>
      <c r="AL116" s="659"/>
      <c r="AM116" s="659"/>
      <c r="AN116" s="659"/>
      <c r="AO116" s="659"/>
      <c r="AP116" s="659"/>
      <c r="AQ116" s="659"/>
      <c r="AR116" s="659"/>
      <c r="AS116" s="659"/>
      <c r="AT116" s="659"/>
      <c r="AU116" s="659"/>
      <c r="AV116" s="659"/>
      <c r="AW116" s="659"/>
      <c r="AX116" s="659"/>
      <c r="AY116" s="659"/>
      <c r="AZ116" s="659"/>
      <c r="BA116" s="659"/>
      <c r="BB116" s="659"/>
      <c r="BC116" s="659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</row>
    <row r="117" spans="1:87" s="5" customFormat="1" ht="13.9" customHeight="1">
      <c r="A117" s="32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32"/>
      <c r="AZ117" s="32"/>
      <c r="BA117" s="32"/>
      <c r="BB117" s="32"/>
      <c r="BC117" s="32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</row>
    <row r="118" spans="1:87" s="5" customFormat="1" ht="13.9" customHeight="1">
      <c r="A118" s="32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32"/>
      <c r="AZ118" s="32"/>
      <c r="BA118" s="32"/>
      <c r="BB118" s="32"/>
      <c r="BC118" s="32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</row>
    <row r="119" spans="1:87" s="5" customFormat="1" ht="13.9" customHeight="1">
      <c r="A119" s="32"/>
      <c r="B119" s="660" t="s">
        <v>760</v>
      </c>
      <c r="C119" s="660"/>
      <c r="D119" s="660"/>
      <c r="E119" s="660"/>
      <c r="F119" s="660"/>
      <c r="G119" s="660"/>
      <c r="H119" s="660"/>
      <c r="I119" s="660"/>
      <c r="J119" s="660"/>
      <c r="K119" s="660"/>
      <c r="L119" s="660"/>
      <c r="M119" s="660"/>
      <c r="N119" s="660"/>
      <c r="O119" s="660"/>
      <c r="P119" s="660"/>
      <c r="Q119" s="660"/>
      <c r="R119" s="660"/>
      <c r="S119" s="660"/>
      <c r="T119" s="660"/>
      <c r="U119" s="660"/>
      <c r="V119" s="660"/>
      <c r="W119" s="660"/>
      <c r="X119" s="660"/>
      <c r="Y119" s="660"/>
      <c r="Z119" s="660"/>
      <c r="AA119" s="660"/>
      <c r="AB119" s="660"/>
      <c r="AC119" s="660"/>
      <c r="AD119" s="660"/>
      <c r="AE119" s="660"/>
      <c r="AF119" s="660"/>
      <c r="AG119" s="660"/>
      <c r="AH119" s="660"/>
      <c r="AI119" s="660"/>
      <c r="AJ119" s="660"/>
      <c r="AK119" s="660"/>
      <c r="AL119" s="660"/>
      <c r="AM119" s="660"/>
      <c r="AN119" s="660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</row>
    <row r="120" spans="1:87" s="5" customFormat="1" ht="13.9" customHeight="1">
      <c r="A120" s="59"/>
      <c r="B120" s="628" t="s">
        <v>765</v>
      </c>
      <c r="C120" s="628"/>
      <c r="D120" s="628"/>
      <c r="E120" s="628"/>
      <c r="F120" s="628"/>
      <c r="G120" s="628"/>
      <c r="H120" s="628"/>
      <c r="I120" s="628"/>
      <c r="J120" s="628"/>
      <c r="K120" s="628"/>
      <c r="L120" s="628"/>
      <c r="M120" s="628"/>
      <c r="N120" s="628"/>
      <c r="O120" s="628"/>
      <c r="P120" s="628"/>
      <c r="Q120" s="628"/>
      <c r="R120" s="628"/>
      <c r="S120" s="628"/>
      <c r="T120" s="628"/>
      <c r="U120" s="628"/>
      <c r="V120" s="628"/>
      <c r="W120" s="628"/>
      <c r="X120" s="628"/>
      <c r="Y120" s="628"/>
      <c r="Z120" s="628"/>
      <c r="AA120" s="628"/>
      <c r="AB120" s="628"/>
      <c r="AC120" s="628"/>
      <c r="AD120" s="628"/>
      <c r="AE120" s="628"/>
      <c r="AF120" s="628"/>
      <c r="AG120" s="628"/>
      <c r="AH120" s="628"/>
      <c r="AI120" s="628"/>
      <c r="AJ120" s="628"/>
      <c r="AK120" s="628"/>
      <c r="AL120" s="628"/>
      <c r="AM120" s="628"/>
      <c r="AN120" s="628"/>
      <c r="AO120" s="635">
        <f>IF(OR(LOWER('Dati generali'!F77)="x", LOWER('Dati generali'!F79)="x", LOWER('Dati generali'!F81)="x"), 5, 0)</f>
        <v>0</v>
      </c>
      <c r="AP120" s="636"/>
      <c r="AQ120" s="636"/>
      <c r="AR120" s="636"/>
      <c r="AS120" s="636"/>
      <c r="AT120" s="636"/>
      <c r="AU120" s="636"/>
      <c r="AV120" s="636"/>
      <c r="AW120" s="636"/>
      <c r="AX120" s="637"/>
      <c r="AY120" s="32"/>
      <c r="AZ120" s="32"/>
      <c r="BA120" s="32"/>
      <c r="BB120" s="32"/>
      <c r="BC120" s="32"/>
      <c r="BD120" s="55"/>
      <c r="BE120" s="55"/>
      <c r="BF120" s="67"/>
      <c r="BG120" s="67"/>
      <c r="BH120" s="67"/>
      <c r="BI120" s="67"/>
      <c r="BJ120" s="67"/>
      <c r="BK120" s="67"/>
      <c r="BL120" s="67"/>
      <c r="BM120" s="67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</row>
    <row r="121" spans="1:87" s="5" customFormat="1" ht="13.9" customHeight="1">
      <c r="A121" s="59"/>
      <c r="B121" s="628"/>
      <c r="C121" s="628"/>
      <c r="D121" s="628"/>
      <c r="E121" s="628"/>
      <c r="F121" s="628"/>
      <c r="G121" s="628"/>
      <c r="H121" s="628"/>
      <c r="I121" s="628"/>
      <c r="J121" s="628"/>
      <c r="K121" s="628"/>
      <c r="L121" s="628"/>
      <c r="M121" s="628"/>
      <c r="N121" s="628"/>
      <c r="O121" s="628"/>
      <c r="P121" s="628"/>
      <c r="Q121" s="628"/>
      <c r="R121" s="628"/>
      <c r="S121" s="628"/>
      <c r="T121" s="628"/>
      <c r="U121" s="628"/>
      <c r="V121" s="628"/>
      <c r="W121" s="628"/>
      <c r="X121" s="628"/>
      <c r="Y121" s="628"/>
      <c r="Z121" s="628"/>
      <c r="AA121" s="628"/>
      <c r="AB121" s="628"/>
      <c r="AC121" s="628"/>
      <c r="AD121" s="628"/>
      <c r="AE121" s="628"/>
      <c r="AF121" s="628"/>
      <c r="AG121" s="628"/>
      <c r="AH121" s="628"/>
      <c r="AI121" s="628"/>
      <c r="AJ121" s="628"/>
      <c r="AK121" s="628"/>
      <c r="AL121" s="628"/>
      <c r="AM121" s="628"/>
      <c r="AN121" s="628"/>
      <c r="AO121" s="638"/>
      <c r="AP121" s="639"/>
      <c r="AQ121" s="639"/>
      <c r="AR121" s="639"/>
      <c r="AS121" s="639"/>
      <c r="AT121" s="639"/>
      <c r="AU121" s="639"/>
      <c r="AV121" s="639"/>
      <c r="AW121" s="639"/>
      <c r="AX121" s="640"/>
      <c r="AY121" s="32"/>
      <c r="AZ121" s="32"/>
      <c r="BA121" s="32"/>
      <c r="BB121" s="32"/>
      <c r="BC121" s="32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</row>
    <row r="122" spans="1:87" s="5" customFormat="1" ht="13.9" customHeight="1">
      <c r="A122" s="32"/>
      <c r="B122" s="628"/>
      <c r="C122" s="628"/>
      <c r="D122" s="628"/>
      <c r="E122" s="628"/>
      <c r="F122" s="628"/>
      <c r="G122" s="628"/>
      <c r="H122" s="628"/>
      <c r="I122" s="628"/>
      <c r="J122" s="628"/>
      <c r="K122" s="628"/>
      <c r="L122" s="628"/>
      <c r="M122" s="628"/>
      <c r="N122" s="628"/>
      <c r="O122" s="628"/>
      <c r="P122" s="628"/>
      <c r="Q122" s="628"/>
      <c r="R122" s="628"/>
      <c r="S122" s="628"/>
      <c r="T122" s="628"/>
      <c r="U122" s="628"/>
      <c r="V122" s="628"/>
      <c r="W122" s="628"/>
      <c r="X122" s="628"/>
      <c r="Y122" s="628"/>
      <c r="Z122" s="628"/>
      <c r="AA122" s="628"/>
      <c r="AB122" s="628"/>
      <c r="AC122" s="628"/>
      <c r="AD122" s="628"/>
      <c r="AE122" s="628"/>
      <c r="AF122" s="628"/>
      <c r="AG122" s="628"/>
      <c r="AH122" s="628"/>
      <c r="AI122" s="628"/>
      <c r="AJ122" s="628"/>
      <c r="AK122" s="628"/>
      <c r="AL122" s="628"/>
      <c r="AM122" s="628"/>
      <c r="AN122" s="628"/>
      <c r="AO122" s="641"/>
      <c r="AP122" s="642"/>
      <c r="AQ122" s="642"/>
      <c r="AR122" s="642"/>
      <c r="AS122" s="642"/>
      <c r="AT122" s="642"/>
      <c r="AU122" s="642"/>
      <c r="AV122" s="642"/>
      <c r="AW122" s="642"/>
      <c r="AX122" s="643"/>
      <c r="AY122" s="32"/>
      <c r="AZ122" s="32"/>
      <c r="BA122" s="32"/>
      <c r="BB122" s="32"/>
      <c r="BC122" s="32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</row>
    <row r="123" spans="1:87" s="5" customFormat="1" ht="13.9" customHeight="1">
      <c r="A123" s="32"/>
      <c r="B123" s="628"/>
      <c r="C123" s="628"/>
      <c r="D123" s="628"/>
      <c r="E123" s="628"/>
      <c r="F123" s="628"/>
      <c r="G123" s="628"/>
      <c r="H123" s="628"/>
      <c r="I123" s="628"/>
      <c r="J123" s="628"/>
      <c r="K123" s="628"/>
      <c r="L123" s="628"/>
      <c r="M123" s="628"/>
      <c r="N123" s="628"/>
      <c r="O123" s="628"/>
      <c r="P123" s="628"/>
      <c r="Q123" s="628"/>
      <c r="R123" s="628"/>
      <c r="S123" s="628"/>
      <c r="T123" s="628"/>
      <c r="U123" s="628"/>
      <c r="V123" s="628"/>
      <c r="W123" s="628"/>
      <c r="X123" s="628"/>
      <c r="Y123" s="628"/>
      <c r="Z123" s="628"/>
      <c r="AA123" s="628"/>
      <c r="AB123" s="628"/>
      <c r="AC123" s="628"/>
      <c r="AD123" s="628"/>
      <c r="AE123" s="628"/>
      <c r="AF123" s="628"/>
      <c r="AG123" s="628"/>
      <c r="AH123" s="628"/>
      <c r="AI123" s="628"/>
      <c r="AJ123" s="628"/>
      <c r="AK123" s="628"/>
      <c r="AL123" s="628"/>
      <c r="AM123" s="628"/>
      <c r="AN123" s="628"/>
      <c r="AO123" s="629" t="s">
        <v>608</v>
      </c>
      <c r="AP123" s="630"/>
      <c r="AQ123" s="630"/>
      <c r="AR123" s="630"/>
      <c r="AS123" s="630"/>
      <c r="AT123" s="630"/>
      <c r="AU123" s="630"/>
      <c r="AV123" s="630"/>
      <c r="AW123" s="630"/>
      <c r="AX123" s="631"/>
      <c r="AY123" s="32"/>
      <c r="AZ123" s="32"/>
      <c r="BA123" s="32"/>
      <c r="BB123" s="32"/>
      <c r="BC123" s="32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</row>
    <row r="124" spans="1:87" s="5" customFormat="1" ht="13.9" customHeight="1">
      <c r="A124" s="32"/>
      <c r="B124" s="628"/>
      <c r="C124" s="628"/>
      <c r="D124" s="628"/>
      <c r="E124" s="628"/>
      <c r="F124" s="628"/>
      <c r="G124" s="628"/>
      <c r="H124" s="628"/>
      <c r="I124" s="628"/>
      <c r="J124" s="628"/>
      <c r="K124" s="628"/>
      <c r="L124" s="628"/>
      <c r="M124" s="628"/>
      <c r="N124" s="628"/>
      <c r="O124" s="628"/>
      <c r="P124" s="628"/>
      <c r="Q124" s="628"/>
      <c r="R124" s="628"/>
      <c r="S124" s="628"/>
      <c r="T124" s="628"/>
      <c r="U124" s="628"/>
      <c r="V124" s="628"/>
      <c r="W124" s="628"/>
      <c r="X124" s="628"/>
      <c r="Y124" s="628"/>
      <c r="Z124" s="628"/>
      <c r="AA124" s="628"/>
      <c r="AB124" s="628"/>
      <c r="AC124" s="628"/>
      <c r="AD124" s="628"/>
      <c r="AE124" s="628"/>
      <c r="AF124" s="628"/>
      <c r="AG124" s="628"/>
      <c r="AH124" s="628"/>
      <c r="AI124" s="628"/>
      <c r="AJ124" s="628"/>
      <c r="AK124" s="628"/>
      <c r="AL124" s="628"/>
      <c r="AM124" s="628"/>
      <c r="AN124" s="628"/>
      <c r="AO124" s="632"/>
      <c r="AP124" s="633"/>
      <c r="AQ124" s="633"/>
      <c r="AR124" s="633"/>
      <c r="AS124" s="633"/>
      <c r="AT124" s="633"/>
      <c r="AU124" s="633"/>
      <c r="AV124" s="633"/>
      <c r="AW124" s="633"/>
      <c r="AX124" s="634"/>
      <c r="AY124" s="32"/>
      <c r="AZ124" s="32"/>
      <c r="BA124" s="32"/>
      <c r="BB124" s="32"/>
      <c r="BC124" s="32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</row>
    <row r="125" spans="1:87" s="5" customFormat="1" ht="13.9" customHeight="1">
      <c r="A125" s="32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</row>
    <row r="126" spans="1:87" s="5" customFormat="1" ht="13.9" customHeight="1">
      <c r="A126" s="59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</row>
    <row r="127" spans="1:87" s="5" customFormat="1" ht="13.9" customHeight="1">
      <c r="A127" s="659" t="s">
        <v>710</v>
      </c>
      <c r="B127" s="659"/>
      <c r="C127" s="659"/>
      <c r="D127" s="659"/>
      <c r="E127" s="659"/>
      <c r="F127" s="659"/>
      <c r="G127" s="659"/>
      <c r="H127" s="659"/>
      <c r="I127" s="659"/>
      <c r="J127" s="659"/>
      <c r="K127" s="659"/>
      <c r="L127" s="659"/>
      <c r="M127" s="659"/>
      <c r="N127" s="659"/>
      <c r="O127" s="659"/>
      <c r="P127" s="659"/>
      <c r="Q127" s="659"/>
      <c r="R127" s="659"/>
      <c r="S127" s="659"/>
      <c r="T127" s="659"/>
      <c r="U127" s="659"/>
      <c r="V127" s="659"/>
      <c r="W127" s="659"/>
      <c r="X127" s="659"/>
      <c r="Y127" s="659"/>
      <c r="Z127" s="659"/>
      <c r="AA127" s="659"/>
      <c r="AB127" s="659"/>
      <c r="AC127" s="659"/>
      <c r="AD127" s="659"/>
      <c r="AE127" s="659"/>
      <c r="AF127" s="659"/>
      <c r="AG127" s="659"/>
      <c r="AH127" s="659"/>
      <c r="AI127" s="659"/>
      <c r="AJ127" s="659"/>
      <c r="AK127" s="659"/>
      <c r="AL127" s="659"/>
      <c r="AM127" s="659"/>
      <c r="AN127" s="659"/>
      <c r="AO127" s="659"/>
      <c r="AP127" s="659"/>
      <c r="AQ127" s="659"/>
      <c r="AR127" s="659"/>
      <c r="AS127" s="659"/>
      <c r="AT127" s="659"/>
      <c r="AU127" s="659"/>
      <c r="AV127" s="659"/>
      <c r="AW127" s="659"/>
      <c r="AX127" s="659"/>
      <c r="AY127" s="659"/>
      <c r="AZ127" s="659"/>
      <c r="BA127" s="659"/>
      <c r="BB127" s="659"/>
      <c r="BC127" s="659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</row>
    <row r="128" spans="1:87" s="5" customFormat="1" ht="13.9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</row>
    <row r="129" spans="1:87" s="5" customFormat="1" ht="13.9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</row>
    <row r="130" spans="1:87" s="5" customFormat="1" ht="13.9" customHeight="1">
      <c r="A130" s="32"/>
      <c r="B130" s="664" t="s">
        <v>711</v>
      </c>
      <c r="C130" s="660"/>
      <c r="D130" s="660"/>
      <c r="E130" s="660"/>
      <c r="F130" s="660"/>
      <c r="G130" s="660"/>
      <c r="H130" s="660"/>
      <c r="I130" s="660"/>
      <c r="J130" s="660"/>
      <c r="K130" s="660"/>
      <c r="L130" s="660"/>
      <c r="M130" s="660"/>
      <c r="N130" s="660"/>
      <c r="O130" s="660"/>
      <c r="P130" s="660"/>
      <c r="Q130" s="660"/>
      <c r="R130" s="660"/>
      <c r="S130" s="660"/>
      <c r="T130" s="660"/>
      <c r="U130" s="660"/>
      <c r="V130" s="660"/>
      <c r="W130" s="660"/>
      <c r="X130" s="660"/>
      <c r="Y130" s="660"/>
      <c r="Z130" s="660"/>
      <c r="AA130" s="660"/>
      <c r="AB130" s="660"/>
      <c r="AC130" s="660"/>
      <c r="AD130" s="660"/>
      <c r="AE130" s="660"/>
      <c r="AF130" s="660"/>
      <c r="AG130" s="660"/>
      <c r="AH130" s="660"/>
      <c r="AI130" s="660"/>
      <c r="AJ130" s="660"/>
      <c r="AK130" s="660"/>
      <c r="AL130" s="660"/>
      <c r="AM130" s="660"/>
      <c r="AN130" s="660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</row>
    <row r="131" spans="1:87" s="5" customFormat="1" ht="13.9" customHeight="1">
      <c r="A131" s="32"/>
      <c r="B131" s="628" t="s">
        <v>731</v>
      </c>
      <c r="C131" s="628"/>
      <c r="D131" s="628"/>
      <c r="E131" s="628"/>
      <c r="F131" s="628"/>
      <c r="G131" s="628"/>
      <c r="H131" s="628"/>
      <c r="I131" s="628"/>
      <c r="J131" s="628"/>
      <c r="K131" s="628"/>
      <c r="L131" s="628"/>
      <c r="M131" s="628"/>
      <c r="N131" s="628"/>
      <c r="O131" s="628"/>
      <c r="P131" s="628"/>
      <c r="Q131" s="628"/>
      <c r="R131" s="628"/>
      <c r="S131" s="628"/>
      <c r="T131" s="628"/>
      <c r="U131" s="628"/>
      <c r="V131" s="628"/>
      <c r="W131" s="628"/>
      <c r="X131" s="628"/>
      <c r="Y131" s="628"/>
      <c r="Z131" s="628"/>
      <c r="AA131" s="628"/>
      <c r="AB131" s="628"/>
      <c r="AC131" s="628"/>
      <c r="AD131" s="628"/>
      <c r="AE131" s="628"/>
      <c r="AF131" s="628"/>
      <c r="AG131" s="628"/>
      <c r="AH131" s="628"/>
      <c r="AI131" s="628"/>
      <c r="AJ131" s="628"/>
      <c r="AK131" s="628"/>
      <c r="AL131" s="628"/>
      <c r="AM131" s="628"/>
      <c r="AN131" s="628"/>
      <c r="AO131" s="635">
        <f>IF(V138=0, 0, MIN(15, V138 * 0.5))</f>
        <v>0</v>
      </c>
      <c r="AP131" s="636"/>
      <c r="AQ131" s="636"/>
      <c r="AR131" s="636"/>
      <c r="AS131" s="636"/>
      <c r="AT131" s="636"/>
      <c r="AU131" s="636"/>
      <c r="AV131" s="636"/>
      <c r="AW131" s="636"/>
      <c r="AX131" s="637"/>
      <c r="AY131" s="32"/>
      <c r="AZ131" s="32"/>
      <c r="BA131" s="32"/>
      <c r="BB131" s="32"/>
      <c r="BC131" s="32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</row>
    <row r="132" spans="1:87" s="5" customFormat="1" ht="13.9" customHeight="1">
      <c r="A132" s="32"/>
      <c r="B132" s="628"/>
      <c r="C132" s="628"/>
      <c r="D132" s="628"/>
      <c r="E132" s="628"/>
      <c r="F132" s="628"/>
      <c r="G132" s="628"/>
      <c r="H132" s="628"/>
      <c r="I132" s="628"/>
      <c r="J132" s="628"/>
      <c r="K132" s="628"/>
      <c r="L132" s="628"/>
      <c r="M132" s="628"/>
      <c r="N132" s="628"/>
      <c r="O132" s="628"/>
      <c r="P132" s="628"/>
      <c r="Q132" s="628"/>
      <c r="R132" s="628"/>
      <c r="S132" s="628"/>
      <c r="T132" s="628"/>
      <c r="U132" s="628"/>
      <c r="V132" s="628"/>
      <c r="W132" s="628"/>
      <c r="X132" s="628"/>
      <c r="Y132" s="628"/>
      <c r="Z132" s="628"/>
      <c r="AA132" s="628"/>
      <c r="AB132" s="628"/>
      <c r="AC132" s="628"/>
      <c r="AD132" s="628"/>
      <c r="AE132" s="628"/>
      <c r="AF132" s="628"/>
      <c r="AG132" s="628"/>
      <c r="AH132" s="628"/>
      <c r="AI132" s="628"/>
      <c r="AJ132" s="628"/>
      <c r="AK132" s="628"/>
      <c r="AL132" s="628"/>
      <c r="AM132" s="628"/>
      <c r="AN132" s="628"/>
      <c r="AO132" s="641"/>
      <c r="AP132" s="642"/>
      <c r="AQ132" s="642"/>
      <c r="AR132" s="642"/>
      <c r="AS132" s="642"/>
      <c r="AT132" s="642"/>
      <c r="AU132" s="642"/>
      <c r="AV132" s="642"/>
      <c r="AW132" s="642"/>
      <c r="AX132" s="643"/>
      <c r="AY132" s="32"/>
      <c r="AZ132" s="32"/>
      <c r="BA132" s="32"/>
      <c r="BB132" s="32"/>
      <c r="BC132" s="32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</row>
    <row r="133" spans="1:87" s="5" customFormat="1" ht="13.9" customHeight="1">
      <c r="A133" s="32"/>
      <c r="B133" s="628"/>
      <c r="C133" s="628"/>
      <c r="D133" s="628"/>
      <c r="E133" s="628"/>
      <c r="F133" s="628"/>
      <c r="G133" s="628"/>
      <c r="H133" s="628"/>
      <c r="I133" s="628"/>
      <c r="J133" s="628"/>
      <c r="K133" s="628"/>
      <c r="L133" s="628"/>
      <c r="M133" s="628"/>
      <c r="N133" s="628"/>
      <c r="O133" s="628"/>
      <c r="P133" s="628"/>
      <c r="Q133" s="628"/>
      <c r="R133" s="628"/>
      <c r="S133" s="628"/>
      <c r="T133" s="628"/>
      <c r="U133" s="628"/>
      <c r="V133" s="628"/>
      <c r="W133" s="628"/>
      <c r="X133" s="628"/>
      <c r="Y133" s="628"/>
      <c r="Z133" s="628"/>
      <c r="AA133" s="628"/>
      <c r="AB133" s="628"/>
      <c r="AC133" s="628"/>
      <c r="AD133" s="628"/>
      <c r="AE133" s="628"/>
      <c r="AF133" s="628"/>
      <c r="AG133" s="628"/>
      <c r="AH133" s="628"/>
      <c r="AI133" s="628"/>
      <c r="AJ133" s="628"/>
      <c r="AK133" s="628"/>
      <c r="AL133" s="628"/>
      <c r="AM133" s="628"/>
      <c r="AN133" s="628"/>
      <c r="AO133" s="661" t="s">
        <v>716</v>
      </c>
      <c r="AP133" s="662"/>
      <c r="AQ133" s="662"/>
      <c r="AR133" s="662"/>
      <c r="AS133" s="662"/>
      <c r="AT133" s="662"/>
      <c r="AU133" s="662"/>
      <c r="AV133" s="662"/>
      <c r="AW133" s="662"/>
      <c r="AX133" s="663"/>
      <c r="AY133" s="32"/>
      <c r="AZ133" s="32"/>
      <c r="BA133" s="32"/>
      <c r="BB133" s="32"/>
      <c r="BC133" s="32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</row>
    <row r="134" spans="1:87" s="5" customFormat="1" ht="13.9" customHeight="1">
      <c r="A134" s="32"/>
      <c r="B134" s="580" t="s">
        <v>678</v>
      </c>
      <c r="C134" s="580"/>
      <c r="D134" s="580"/>
      <c r="E134" s="580"/>
      <c r="F134" s="580"/>
      <c r="G134" s="580"/>
      <c r="H134" s="580"/>
      <c r="I134" s="580"/>
      <c r="J134" s="580"/>
      <c r="K134" s="580"/>
      <c r="L134" s="580"/>
      <c r="M134" s="580"/>
      <c r="N134" s="580"/>
      <c r="O134" s="580"/>
      <c r="P134" s="580"/>
      <c r="Q134" s="580"/>
      <c r="R134" s="580"/>
      <c r="S134" s="580"/>
      <c r="T134" s="580"/>
      <c r="U134" s="580"/>
      <c r="V134" s="587">
        <f>+'Interventi ambientali'!AQ156</f>
        <v>0</v>
      </c>
      <c r="W134" s="587"/>
      <c r="X134" s="587"/>
      <c r="Y134" s="587"/>
      <c r="Z134" s="587"/>
      <c r="AA134" s="587"/>
      <c r="AB134" s="587"/>
      <c r="AC134" s="587"/>
      <c r="AD134" s="587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32"/>
      <c r="AZ134" s="32"/>
      <c r="BA134" s="32"/>
      <c r="BB134" s="32"/>
      <c r="BC134" s="32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</row>
    <row r="135" spans="1:87" s="5" customFormat="1" ht="13.9" customHeight="1">
      <c r="A135" s="32"/>
      <c r="B135" s="580"/>
      <c r="C135" s="580"/>
      <c r="D135" s="580"/>
      <c r="E135" s="580"/>
      <c r="F135" s="580"/>
      <c r="G135" s="580"/>
      <c r="H135" s="580"/>
      <c r="I135" s="580"/>
      <c r="J135" s="580"/>
      <c r="K135" s="580"/>
      <c r="L135" s="580"/>
      <c r="M135" s="580"/>
      <c r="N135" s="580"/>
      <c r="O135" s="580"/>
      <c r="P135" s="580"/>
      <c r="Q135" s="580"/>
      <c r="R135" s="580"/>
      <c r="S135" s="580"/>
      <c r="T135" s="580"/>
      <c r="U135" s="580"/>
      <c r="V135" s="587"/>
      <c r="W135" s="587"/>
      <c r="X135" s="587"/>
      <c r="Y135" s="587"/>
      <c r="Z135" s="587"/>
      <c r="AA135" s="587"/>
      <c r="AB135" s="587"/>
      <c r="AC135" s="587"/>
      <c r="AD135" s="587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</row>
    <row r="136" spans="1:87" s="5" customFormat="1" ht="13.9" customHeight="1">
      <c r="A136" s="32"/>
      <c r="B136" s="580" t="s">
        <v>136</v>
      </c>
      <c r="C136" s="580"/>
      <c r="D136" s="580"/>
      <c r="E136" s="580"/>
      <c r="F136" s="580"/>
      <c r="G136" s="580"/>
      <c r="H136" s="580"/>
      <c r="I136" s="580"/>
      <c r="J136" s="580"/>
      <c r="K136" s="580"/>
      <c r="L136" s="580"/>
      <c r="M136" s="580"/>
      <c r="N136" s="580"/>
      <c r="O136" s="580"/>
      <c r="P136" s="580"/>
      <c r="Q136" s="580"/>
      <c r="R136" s="580"/>
      <c r="S136" s="580"/>
      <c r="T136" s="580"/>
      <c r="U136" s="580"/>
      <c r="V136" s="587">
        <f>+'Piano investimenti'!AL57</f>
        <v>0</v>
      </c>
      <c r="W136" s="587"/>
      <c r="X136" s="587"/>
      <c r="Y136" s="587"/>
      <c r="Z136" s="587"/>
      <c r="AA136" s="587"/>
      <c r="AB136" s="587"/>
      <c r="AC136" s="587"/>
      <c r="AD136" s="587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</row>
    <row r="137" spans="1:87" s="5" customFormat="1" ht="13.9" customHeight="1">
      <c r="A137" s="32"/>
      <c r="B137" s="580"/>
      <c r="C137" s="580"/>
      <c r="D137" s="580"/>
      <c r="E137" s="580"/>
      <c r="F137" s="580"/>
      <c r="G137" s="580"/>
      <c r="H137" s="580"/>
      <c r="I137" s="580"/>
      <c r="J137" s="580"/>
      <c r="K137" s="580"/>
      <c r="L137" s="580"/>
      <c r="M137" s="580"/>
      <c r="N137" s="580"/>
      <c r="O137" s="580"/>
      <c r="P137" s="580"/>
      <c r="Q137" s="580"/>
      <c r="R137" s="580"/>
      <c r="S137" s="580"/>
      <c r="T137" s="580"/>
      <c r="U137" s="580"/>
      <c r="V137" s="587"/>
      <c r="W137" s="587"/>
      <c r="X137" s="587"/>
      <c r="Y137" s="587"/>
      <c r="Z137" s="587"/>
      <c r="AA137" s="587"/>
      <c r="AB137" s="587"/>
      <c r="AC137" s="587"/>
      <c r="AD137" s="587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</row>
    <row r="138" spans="1:87" s="5" customFormat="1" ht="13.9" customHeight="1">
      <c r="A138" s="32"/>
      <c r="B138" s="650" t="s">
        <v>712</v>
      </c>
      <c r="C138" s="651"/>
      <c r="D138" s="651"/>
      <c r="E138" s="651"/>
      <c r="F138" s="651"/>
      <c r="G138" s="651"/>
      <c r="H138" s="651"/>
      <c r="I138" s="651"/>
      <c r="J138" s="651"/>
      <c r="K138" s="651"/>
      <c r="L138" s="651"/>
      <c r="M138" s="651"/>
      <c r="N138" s="651"/>
      <c r="O138" s="651"/>
      <c r="P138" s="651"/>
      <c r="Q138" s="651"/>
      <c r="R138" s="651"/>
      <c r="S138" s="651"/>
      <c r="T138" s="651"/>
      <c r="U138" s="651"/>
      <c r="V138" s="652" t="str">
        <f>+IFERROR((V134/V136)*100,"0")</f>
        <v>0</v>
      </c>
      <c r="W138" s="652"/>
      <c r="X138" s="652"/>
      <c r="Y138" s="652"/>
      <c r="Z138" s="652"/>
      <c r="AA138" s="652"/>
      <c r="AB138" s="652"/>
      <c r="AC138" s="652"/>
      <c r="AD138" s="65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</row>
    <row r="139" spans="1:87" s="5" customFormat="1" ht="13.9" customHeight="1">
      <c r="A139" s="32"/>
      <c r="B139" s="651"/>
      <c r="C139" s="651"/>
      <c r="D139" s="651"/>
      <c r="E139" s="651"/>
      <c r="F139" s="651"/>
      <c r="G139" s="651"/>
      <c r="H139" s="651"/>
      <c r="I139" s="651"/>
      <c r="J139" s="651"/>
      <c r="K139" s="651"/>
      <c r="L139" s="651"/>
      <c r="M139" s="651"/>
      <c r="N139" s="651"/>
      <c r="O139" s="651"/>
      <c r="P139" s="651"/>
      <c r="Q139" s="651"/>
      <c r="R139" s="651"/>
      <c r="S139" s="651"/>
      <c r="T139" s="651"/>
      <c r="U139" s="651"/>
      <c r="V139" s="652"/>
      <c r="W139" s="652"/>
      <c r="X139" s="652"/>
      <c r="Y139" s="652"/>
      <c r="Z139" s="652"/>
      <c r="AA139" s="652"/>
      <c r="AB139" s="652"/>
      <c r="AC139" s="652"/>
      <c r="AD139" s="65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</row>
    <row r="140" spans="1:87" s="5" customFormat="1" ht="13.9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</row>
    <row r="141" spans="1:87" s="5" customFormat="1" ht="13.9" customHeight="1">
      <c r="A141" s="59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</row>
    <row r="142" spans="1:87" s="5" customFormat="1" ht="13.9" customHeight="1">
      <c r="A142" s="59"/>
      <c r="B142" s="676" t="s">
        <v>596</v>
      </c>
      <c r="C142" s="677"/>
      <c r="D142" s="677"/>
      <c r="E142" s="677"/>
      <c r="F142" s="677"/>
      <c r="G142" s="677"/>
      <c r="H142" s="677"/>
      <c r="I142" s="677"/>
      <c r="J142" s="677"/>
      <c r="K142" s="677"/>
      <c r="L142" s="677"/>
      <c r="M142" s="677"/>
      <c r="N142" s="677"/>
      <c r="O142" s="677"/>
      <c r="P142" s="677"/>
      <c r="Q142" s="677"/>
      <c r="R142" s="677"/>
      <c r="S142" s="677"/>
      <c r="T142" s="677"/>
      <c r="U142" s="677"/>
      <c r="V142" s="677"/>
      <c r="W142" s="677"/>
      <c r="X142" s="677"/>
      <c r="Y142" s="677"/>
      <c r="Z142" s="677"/>
      <c r="AA142" s="677"/>
      <c r="AB142" s="677"/>
      <c r="AC142" s="677"/>
      <c r="AD142" s="677"/>
      <c r="AE142" s="677"/>
      <c r="AF142" s="677"/>
      <c r="AG142" s="677"/>
      <c r="AH142" s="677"/>
      <c r="AI142" s="677"/>
      <c r="AJ142" s="677"/>
      <c r="AK142" s="677"/>
      <c r="AL142" s="677"/>
      <c r="AM142" s="677"/>
      <c r="AN142" s="677"/>
      <c r="AO142" s="678"/>
      <c r="AP142" s="682">
        <f>+AO28+AO39+AO52+AO100+AO109+AO120+AO131</f>
        <v>0</v>
      </c>
      <c r="AQ142" s="683"/>
      <c r="AR142" s="683"/>
      <c r="AS142" s="683"/>
      <c r="AT142" s="683"/>
      <c r="AU142" s="683"/>
      <c r="AV142" s="683"/>
      <c r="AW142" s="683"/>
      <c r="AX142" s="684"/>
      <c r="AY142" s="32"/>
      <c r="AZ142" s="32"/>
      <c r="BA142" s="32"/>
      <c r="BB142" s="32"/>
      <c r="BC142" s="32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</row>
    <row r="143" spans="1:87" s="5" customFormat="1" ht="13.9" customHeight="1">
      <c r="A143" s="59"/>
      <c r="B143" s="529"/>
      <c r="C143" s="530"/>
      <c r="D143" s="530"/>
      <c r="E143" s="530"/>
      <c r="F143" s="530"/>
      <c r="G143" s="530"/>
      <c r="H143" s="530"/>
      <c r="I143" s="530"/>
      <c r="J143" s="530"/>
      <c r="K143" s="530"/>
      <c r="L143" s="530"/>
      <c r="M143" s="530"/>
      <c r="N143" s="530"/>
      <c r="O143" s="530"/>
      <c r="P143" s="530"/>
      <c r="Q143" s="530"/>
      <c r="R143" s="530"/>
      <c r="S143" s="530"/>
      <c r="T143" s="530"/>
      <c r="U143" s="530"/>
      <c r="V143" s="530"/>
      <c r="W143" s="530"/>
      <c r="X143" s="530"/>
      <c r="Y143" s="530"/>
      <c r="Z143" s="530"/>
      <c r="AA143" s="530"/>
      <c r="AB143" s="530"/>
      <c r="AC143" s="530"/>
      <c r="AD143" s="530"/>
      <c r="AE143" s="530"/>
      <c r="AF143" s="530"/>
      <c r="AG143" s="530"/>
      <c r="AH143" s="530"/>
      <c r="AI143" s="530"/>
      <c r="AJ143" s="530"/>
      <c r="AK143" s="530"/>
      <c r="AL143" s="530"/>
      <c r="AM143" s="530"/>
      <c r="AN143" s="530"/>
      <c r="AO143" s="531"/>
      <c r="AP143" s="685"/>
      <c r="AQ143" s="686"/>
      <c r="AR143" s="686"/>
      <c r="AS143" s="686"/>
      <c r="AT143" s="686"/>
      <c r="AU143" s="686"/>
      <c r="AV143" s="686"/>
      <c r="AW143" s="686"/>
      <c r="AX143" s="687"/>
      <c r="AY143" s="32"/>
      <c r="AZ143" s="32"/>
      <c r="BA143" s="32"/>
      <c r="BB143" s="32"/>
      <c r="BC143" s="32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</row>
    <row r="144" spans="1:87" s="5" customFormat="1" ht="13.9" customHeight="1">
      <c r="A144" s="59"/>
      <c r="B144" s="679"/>
      <c r="C144" s="680"/>
      <c r="D144" s="680"/>
      <c r="E144" s="680"/>
      <c r="F144" s="680"/>
      <c r="G144" s="680"/>
      <c r="H144" s="680"/>
      <c r="I144" s="680"/>
      <c r="J144" s="680"/>
      <c r="K144" s="680"/>
      <c r="L144" s="680"/>
      <c r="M144" s="680"/>
      <c r="N144" s="680"/>
      <c r="O144" s="680"/>
      <c r="P144" s="680"/>
      <c r="Q144" s="680"/>
      <c r="R144" s="680"/>
      <c r="S144" s="680"/>
      <c r="T144" s="680"/>
      <c r="U144" s="680"/>
      <c r="V144" s="680"/>
      <c r="W144" s="680"/>
      <c r="X144" s="680"/>
      <c r="Y144" s="680"/>
      <c r="Z144" s="680"/>
      <c r="AA144" s="680"/>
      <c r="AB144" s="680"/>
      <c r="AC144" s="680"/>
      <c r="AD144" s="680"/>
      <c r="AE144" s="680"/>
      <c r="AF144" s="680"/>
      <c r="AG144" s="680"/>
      <c r="AH144" s="680"/>
      <c r="AI144" s="680"/>
      <c r="AJ144" s="680"/>
      <c r="AK144" s="680"/>
      <c r="AL144" s="680"/>
      <c r="AM144" s="680"/>
      <c r="AN144" s="680"/>
      <c r="AO144" s="681"/>
      <c r="AP144" s="688"/>
      <c r="AQ144" s="689"/>
      <c r="AR144" s="689"/>
      <c r="AS144" s="689"/>
      <c r="AT144" s="689"/>
      <c r="AU144" s="689"/>
      <c r="AV144" s="689"/>
      <c r="AW144" s="689"/>
      <c r="AX144" s="690"/>
      <c r="AY144" s="32"/>
      <c r="AZ144" s="32"/>
      <c r="BA144" s="32"/>
      <c r="BB144" s="32"/>
      <c r="BC144" s="32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</row>
    <row r="145" spans="1:87" s="5" customFormat="1" ht="13.9" customHeight="1">
      <c r="A145" s="59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</row>
    <row r="146" spans="1:87" s="3" customFormat="1" ht="13.9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6"/>
      <c r="CH146" s="56"/>
      <c r="CI146" s="56"/>
    </row>
  </sheetData>
  <sheetProtection password="B224" sheet="1" objects="1" scenarios="1" selectLockedCells="1"/>
  <mergeCells count="74">
    <mergeCell ref="B119:AN119"/>
    <mergeCell ref="B120:AN124"/>
    <mergeCell ref="AO120:AX122"/>
    <mergeCell ref="AO123:AX124"/>
    <mergeCell ref="A1:BC2"/>
    <mergeCell ref="B62:AN62"/>
    <mergeCell ref="B71:AN71"/>
    <mergeCell ref="AO86:AX87"/>
    <mergeCell ref="AO88:AX88"/>
    <mergeCell ref="A59:BC59"/>
    <mergeCell ref="A32:BC32"/>
    <mergeCell ref="B35:AN35"/>
    <mergeCell ref="B36:AN43"/>
    <mergeCell ref="A46:BC46"/>
    <mergeCell ref="B49:AN49"/>
    <mergeCell ref="AO39:AX41"/>
    <mergeCell ref="B142:AO144"/>
    <mergeCell ref="AP142:AX144"/>
    <mergeCell ref="B91:AN91"/>
    <mergeCell ref="B78:AN82"/>
    <mergeCell ref="B72:AN74"/>
    <mergeCell ref="AO72:AX73"/>
    <mergeCell ref="AO74:AX74"/>
    <mergeCell ref="B77:AN77"/>
    <mergeCell ref="B85:AN85"/>
    <mergeCell ref="A127:BC127"/>
    <mergeCell ref="B130:AN130"/>
    <mergeCell ref="B131:AN133"/>
    <mergeCell ref="AO78:AX80"/>
    <mergeCell ref="AO81:AX82"/>
    <mergeCell ref="AO109:AX111"/>
    <mergeCell ref="B86:AN88"/>
    <mergeCell ref="A4:BC4"/>
    <mergeCell ref="B7:AN7"/>
    <mergeCell ref="B8:AN12"/>
    <mergeCell ref="AO8:AX10"/>
    <mergeCell ref="AO11:AX12"/>
    <mergeCell ref="B50:AN56"/>
    <mergeCell ref="AO55:AX56"/>
    <mergeCell ref="AO52:AX54"/>
    <mergeCell ref="B15:AN16"/>
    <mergeCell ref="B17:AN19"/>
    <mergeCell ref="AO42:AX43"/>
    <mergeCell ref="B28:AH29"/>
    <mergeCell ref="AI28:AN29"/>
    <mergeCell ref="AO28:AX29"/>
    <mergeCell ref="AO17:AX18"/>
    <mergeCell ref="AO19:AX19"/>
    <mergeCell ref="B22:AN22"/>
    <mergeCell ref="B23:AN25"/>
    <mergeCell ref="AO23:AX24"/>
    <mergeCell ref="AO25:AX25"/>
    <mergeCell ref="B138:U139"/>
    <mergeCell ref="V138:AD139"/>
    <mergeCell ref="AO100:AX101"/>
    <mergeCell ref="AI100:AN101"/>
    <mergeCell ref="B100:AH101"/>
    <mergeCell ref="B134:U135"/>
    <mergeCell ref="V134:AD135"/>
    <mergeCell ref="B136:U137"/>
    <mergeCell ref="V136:AD137"/>
    <mergeCell ref="A104:BC104"/>
    <mergeCell ref="B107:AN107"/>
    <mergeCell ref="B108:AN113"/>
    <mergeCell ref="AO112:AX113"/>
    <mergeCell ref="AO133:AX133"/>
    <mergeCell ref="AO131:AX132"/>
    <mergeCell ref="A116:BC116"/>
    <mergeCell ref="B63:AN68"/>
    <mergeCell ref="AO96:AX97"/>
    <mergeCell ref="AO93:AX95"/>
    <mergeCell ref="AO67:AX68"/>
    <mergeCell ref="AO64:AX66"/>
    <mergeCell ref="B92:AN97"/>
  </mergeCells>
  <conditionalFormatting sqref="AP142:AX144">
    <cfRule type="cellIs" dxfId="2" priority="1" operator="equal">
      <formula>20</formula>
    </cfRule>
    <cfRule type="cellIs" dxfId="1" priority="2" operator="greaterThan">
      <formula>20</formula>
    </cfRule>
    <cfRule type="cellIs" dxfId="0" priority="3" operator="lessThan">
      <formula>20</formula>
    </cfRule>
  </conditionalFormatting>
  <dataValidations disablePrompts="1" count="1">
    <dataValidation type="list" allowBlank="1" showInputMessage="1" showErrorMessage="1" sqref="JX127:KG127 TT127:UC127 ADP127:ADY127 ANL127:ANU127 AXH127:AXQ127 BHD127:BHM127 BQZ127:BRI127 CAV127:CBE127 CKR127:CLA127 CUN127:CUW127 DEJ127:DES127 DOF127:DOO127 DYB127:DYK127 EHX127:EIG127 ERT127:ESC127 FBP127:FBY127 FLL127:FLU127 FVH127:FVQ127 GFD127:GFM127 GOZ127:GPI127 GYV127:GZE127 HIR127:HJA127 HSN127:HSW127 ICJ127:ICS127 IMF127:IMO127 IWB127:IWK127 JFX127:JGG127 JPT127:JQC127 JZP127:JZY127 KJL127:KJU127 KTH127:KTQ127 LDD127:LDM127 LMZ127:LNI127 LWV127:LXE127 MGR127:MHA127 MQN127:MQW127 NAJ127:NAS127 NKF127:NKO127 NUB127:NUK127 ODX127:OEG127 ONT127:OOC127 OXP127:OXY127 PHL127:PHU127 PRH127:PRQ127 QBD127:QBM127 QKZ127:QLI127 QUV127:QVE127 RER127:RFA127 RON127:ROW127 RYJ127:RYS127 SIF127:SIO127 SSB127:SSK127 TBX127:TCG127 TLT127:TMC127 TVP127:TVY127 UFL127:UFU127 UPH127:UPQ127 UZD127:UZM127 VIZ127:VJI127 VSV127:VTE127 WCR127:WDA127 JX109:KG109 TT109:UC109 ADP109:ADY109 ANL109:ANU109 AXH109:AXQ109 BHD109:BHM109 BQZ109:BRI109 CAV109:CBE109 CKR109:CLA109 CUN109:CUW109 DEJ109:DES109 DOF109:DOO109 DYB109:DYK109 EHX109:EIG109 ERT109:ESC109 FBP109:FBY109 FLL109:FLU109 FVH109:FVQ109 GFD109:GFM109 GOZ109:GPI109 GYV109:GZE109 HIR109:HJA109 HSN109:HSW109 ICJ109:ICS109 IMF109:IMO109 IWB109:IWK109 JFX109:JGG109 JPT109:JQC109 JZP109:JZY109 KJL109:KJU109 KTH109:KTQ109 LDD109:LDM109 LMZ109:LNI109 LWV109:LXE109 MGR109:MHA109 MQN109:MQW109 NAJ109:NAS109 NKF109:NKO109 NUB109:NUK109 ODX109:OEG109 ONT109:OOC109 OXP109:OXY109 PHL109:PHU109 PRH109:PRQ109 QBD109:QBM109 QKZ109:QLI109 QUV109:QVE109 RER109:RFA109 RON109:ROW109 RYJ109:RYS109 SIF109:SIO109 SSB109:SSK109 TBX109:TCG109 TLT109:TMC109 TVP109:TVY109 UFL109:UFU109 UPH109:UPQ109 UZD109:UZM109 VIZ109:VJI109 VSV109:VTE109 WCR109:WDA109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province</vt:lpstr>
      <vt:lpstr>Dati generali</vt:lpstr>
      <vt:lpstr>Produzione Standard</vt:lpstr>
      <vt:lpstr>Attrezzature e fabbricati</vt:lpstr>
      <vt:lpstr>UCS</vt:lpstr>
      <vt:lpstr>Piano investimenti</vt:lpstr>
      <vt:lpstr>Interventi ambientali</vt:lpstr>
      <vt:lpstr>Prestazioni e sostenibilità</vt:lpstr>
      <vt:lpstr>Criteri di selezione</vt:lpstr>
      <vt:lpstr>Riepilogo</vt:lpstr>
      <vt:lpstr>'Attrezzature e fabbricati'!Area_stampa</vt:lpstr>
      <vt:lpstr>'Criteri di selezione'!Area_stampa</vt:lpstr>
      <vt:lpstr>'Dati generali'!Area_stampa</vt:lpstr>
      <vt:lpstr>'Interventi ambientali'!Area_stampa</vt:lpstr>
      <vt:lpstr>'Piano investimenti'!Area_stampa</vt:lpstr>
      <vt:lpstr>'Prestazioni e sostenibilità'!Area_stampa</vt:lpstr>
      <vt:lpstr>'Produzione Standard'!Area_stampa</vt:lpstr>
      <vt:lpstr>Riepilogo!Area_stampa</vt:lpstr>
      <vt:lpstr>UCS!Area_stampa</vt:lpstr>
      <vt:lpstr>GENOVA</vt:lpstr>
      <vt:lpstr>IMPERIA</vt:lpstr>
      <vt:lpstr>LASPEZIA</vt:lpstr>
      <vt:lpstr>PROVINCE</vt:lpstr>
      <vt:lpstr>SAVONA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Rebagliati Luigi;Martina.Giordano@regione.liguria.it</dc:creator>
  <cp:lastModifiedBy>Giordano Martina</cp:lastModifiedBy>
  <cp:lastPrinted>2026-05-07T14:04:45Z</cp:lastPrinted>
  <dcterms:created xsi:type="dcterms:W3CDTF">2024-07-31T14:03:41Z</dcterms:created>
  <dcterms:modified xsi:type="dcterms:W3CDTF">2026-06-19T09:45:19Z</dcterms:modified>
</cp:coreProperties>
</file>