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sante\Desktop\151601 Lavagnino\"/>
    </mc:Choice>
  </mc:AlternateContent>
  <workbookProtection workbookAlgorithmName="SHA-512" workbookHashValue="lPpwhaYSYuL0q14d3dKQRtsIUaypsNWCJl1jUCghsQSc2nziwmkMagaeQFSlrm6diHEHe1oFA+C6aT4KZVtFIQ==" workbookSaltValue="zoylnRwOXPhVtpe7nMP1fQ==" workbookSpinCount="100000" lockStructure="1"/>
  <bookViews>
    <workbookView xWindow="0" yWindow="504" windowWidth="28800" windowHeight="15960" activeTab="1"/>
  </bookViews>
  <sheets>
    <sheet name="CME SOSTEGNO" sheetId="1" r:id="rId1"/>
    <sheet name="CMC PAGAMENTO" sheetId="6" r:id="rId2"/>
    <sheet name="CME PDF" sheetId="11" state="hidden" r:id="rId3"/>
    <sheet name="CMC PDF" sheetId="10" state="hidden" r:id="rId4"/>
    <sheet name="Foglio2" sheetId="2" state="hidden" r:id="rId5"/>
  </sheets>
  <definedNames>
    <definedName name="_xlnm.Print_Area" localSheetId="1">'CMC PAGAMENTO'!$A$2:$N$34</definedName>
    <definedName name="_xlnm.Print_Area" localSheetId="3">'CMC PDF'!$A$2:$N$35</definedName>
    <definedName name="_xlnm.Print_Area" localSheetId="2">'CME PDF'!$A$2:$L$35</definedName>
    <definedName name="_xlnm.Print_Area" localSheetId="0">'CME SOSTEGNO'!$A$2:$L$35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J18" i="6"/>
  <c r="J19" i="6"/>
  <c r="J20" i="6"/>
  <c r="J21" i="6"/>
  <c r="J22" i="6"/>
  <c r="L22" i="6" s="1"/>
  <c r="J23" i="6"/>
  <c r="L23" i="6" s="1"/>
  <c r="J24" i="6"/>
  <c r="J25" i="6"/>
  <c r="J26" i="6"/>
  <c r="J13" i="6"/>
  <c r="J14" i="6"/>
  <c r="J15" i="6"/>
  <c r="J16" i="6"/>
  <c r="L16" i="6" s="1"/>
  <c r="J17" i="6"/>
  <c r="L17" i="6" s="1"/>
  <c r="B4" i="6"/>
  <c r="H4" i="6"/>
  <c r="G33" i="11"/>
  <c r="B33" i="11"/>
  <c r="N32" i="11"/>
  <c r="L8" i="11"/>
  <c r="G33" i="10"/>
  <c r="L8" i="10"/>
  <c r="B33" i="1"/>
  <c r="J13" i="1"/>
  <c r="K13" i="1" s="1"/>
  <c r="J14" i="1"/>
  <c r="K14" i="1" s="1"/>
  <c r="J12" i="1"/>
  <c r="H12" i="6" s="1"/>
  <c r="I12" i="6" s="1"/>
  <c r="J15" i="1"/>
  <c r="H15" i="6" s="1"/>
  <c r="J16" i="1"/>
  <c r="H16" i="6" s="1"/>
  <c r="J17" i="1"/>
  <c r="L17" i="1" s="1"/>
  <c r="J18" i="1"/>
  <c r="H18" i="6" s="1"/>
  <c r="J19" i="1"/>
  <c r="K19" i="1" s="1"/>
  <c r="J20" i="1"/>
  <c r="K20" i="1" s="1"/>
  <c r="J21" i="1"/>
  <c r="K21" i="1" s="1"/>
  <c r="J22" i="1"/>
  <c r="K22" i="1" s="1"/>
  <c r="J23" i="1"/>
  <c r="H23" i="6" s="1"/>
  <c r="J24" i="1"/>
  <c r="K24" i="1" s="1"/>
  <c r="J25" i="1"/>
  <c r="L25" i="1" s="1"/>
  <c r="J26" i="1"/>
  <c r="L26" i="1" s="1"/>
  <c r="J27" i="1"/>
  <c r="H27" i="6" s="1"/>
  <c r="J28" i="1"/>
  <c r="L28" i="1" s="1"/>
  <c r="J29" i="1"/>
  <c r="L29" i="1" s="1"/>
  <c r="J30" i="1"/>
  <c r="K30" i="1" s="1"/>
  <c r="J31" i="1"/>
  <c r="H31" i="6" s="1"/>
  <c r="J12" i="6"/>
  <c r="L12" i="6" s="1"/>
  <c r="K12" i="6"/>
  <c r="J27" i="6"/>
  <c r="J28" i="6"/>
  <c r="J29" i="6"/>
  <c r="L29" i="6" s="1"/>
  <c r="M29" i="6" s="1"/>
  <c r="J30" i="6"/>
  <c r="J31" i="6"/>
  <c r="K31" i="6"/>
  <c r="L31" i="6" s="1"/>
  <c r="L8" i="1"/>
  <c r="L14" i="1"/>
  <c r="L8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B12" i="6"/>
  <c r="C12" i="6"/>
  <c r="D12" i="6"/>
  <c r="E12" i="6"/>
  <c r="F12" i="6"/>
  <c r="G12" i="6"/>
  <c r="A12" i="6"/>
  <c r="N32" i="1"/>
  <c r="L28" i="6" l="1"/>
  <c r="L18" i="6"/>
  <c r="M18" i="6" s="1"/>
  <c r="L15" i="6"/>
  <c r="N15" i="6" s="1"/>
  <c r="L14" i="6"/>
  <c r="M14" i="6" s="1"/>
  <c r="H14" i="6"/>
  <c r="H13" i="6"/>
  <c r="L12" i="1"/>
  <c r="H29" i="6"/>
  <c r="L26" i="6"/>
  <c r="N26" i="6" s="1"/>
  <c r="K23" i="1"/>
  <c r="L22" i="1"/>
  <c r="L21" i="6"/>
  <c r="M21" i="6" s="1"/>
  <c r="L20" i="6"/>
  <c r="M20" i="6" s="1"/>
  <c r="L13" i="1"/>
  <c r="L13" i="6"/>
  <c r="M13" i="6" s="1"/>
  <c r="L19" i="6"/>
  <c r="N19" i="6" s="1"/>
  <c r="K29" i="1"/>
  <c r="L27" i="6"/>
  <c r="M27" i="6" s="1"/>
  <c r="L27" i="1"/>
  <c r="H26" i="6"/>
  <c r="L24" i="1"/>
  <c r="L19" i="1"/>
  <c r="L21" i="1"/>
  <c r="H21" i="6"/>
  <c r="H22" i="6"/>
  <c r="M23" i="6"/>
  <c r="N23" i="6"/>
  <c r="L23" i="1"/>
  <c r="L24" i="6"/>
  <c r="M24" i="6" s="1"/>
  <c r="L25" i="6"/>
  <c r="K26" i="1"/>
  <c r="K27" i="1"/>
  <c r="H28" i="6"/>
  <c r="L30" i="6"/>
  <c r="M30" i="6" s="1"/>
  <c r="N31" i="6"/>
  <c r="M31" i="6"/>
  <c r="L31" i="1"/>
  <c r="K31" i="1"/>
  <c r="L30" i="1"/>
  <c r="H30" i="6"/>
  <c r="N29" i="6"/>
  <c r="N28" i="6"/>
  <c r="M28" i="6"/>
  <c r="K28" i="1"/>
  <c r="K25" i="1"/>
  <c r="H25" i="6"/>
  <c r="H24" i="6"/>
  <c r="N22" i="6"/>
  <c r="M22" i="6"/>
  <c r="N21" i="6"/>
  <c r="L20" i="1"/>
  <c r="H20" i="6"/>
  <c r="H19" i="6"/>
  <c r="K18" i="1"/>
  <c r="N18" i="6"/>
  <c r="L18" i="1"/>
  <c r="M16" i="6"/>
  <c r="N16" i="6"/>
  <c r="M17" i="6"/>
  <c r="N17" i="6"/>
  <c r="H17" i="6"/>
  <c r="K17" i="1"/>
  <c r="K16" i="1"/>
  <c r="L16" i="1"/>
  <c r="K15" i="1"/>
  <c r="L15" i="1"/>
  <c r="J32" i="1"/>
  <c r="G33" i="1" s="1"/>
  <c r="M12" i="6"/>
  <c r="N12" i="6"/>
  <c r="K12" i="1"/>
  <c r="M26" i="6" l="1"/>
  <c r="M15" i="6"/>
  <c r="N14" i="6"/>
  <c r="N27" i="6"/>
  <c r="N20" i="6"/>
  <c r="N13" i="6"/>
  <c r="N30" i="6"/>
  <c r="M19" i="6"/>
  <c r="N24" i="6"/>
  <c r="L32" i="6"/>
  <c r="R22" i="6" s="1"/>
  <c r="S22" i="6" s="1"/>
  <c r="N25" i="6"/>
  <c r="M25" i="6"/>
  <c r="H32" i="6"/>
  <c r="L32" i="1"/>
  <c r="I32" i="6"/>
  <c r="R21" i="6" s="1"/>
  <c r="K32" i="1"/>
  <c r="M32" i="6" l="1"/>
  <c r="N32" i="6"/>
  <c r="R23" i="6"/>
  <c r="R24" i="6" s="1"/>
  <c r="R26" i="6" s="1"/>
  <c r="R27" i="6" s="1"/>
  <c r="R28" i="6" s="1"/>
  <c r="S21" i="6"/>
  <c r="S27" i="6" l="1"/>
  <c r="S28" i="6" s="1"/>
</calcChain>
</file>

<file path=xl/sharedStrings.xml><?xml version="1.0" encoding="utf-8"?>
<sst xmlns="http://schemas.openxmlformats.org/spreadsheetml/2006/main" count="124" uniqueCount="60">
  <si>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</si>
  <si>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</si>
  <si>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</si>
  <si>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</si>
  <si>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</si>
  <si>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</si>
  <si>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</si>
  <si>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</si>
  <si>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</si>
  <si>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</si>
  <si>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</si>
  <si>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</si>
  <si>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</si>
  <si>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</si>
  <si>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</si>
  <si>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</si>
  <si>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</si>
  <si>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</si>
  <si>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</si>
  <si>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</si>
  <si>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</si>
  <si>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</si>
  <si>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</si>
  <si>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</si>
  <si>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</si>
  <si>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</si>
  <si>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</si>
  <si>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</si>
  <si>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</si>
  <si>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</si>
  <si>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</si>
  <si>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</si>
  <si>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</si>
  <si>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</si>
  <si>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</si>
  <si>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</si>
  <si>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</si>
  <si>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</si>
  <si>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mq concessi</t>
  </si>
  <si>
    <t>mq rendicontati</t>
  </si>
  <si>
    <t>scostamento percentuale</t>
  </si>
  <si>
    <t>mq scostamento</t>
  </si>
  <si>
    <t>franchigia</t>
  </si>
  <si>
    <t>scostamento %</t>
  </si>
  <si>
    <t>mq penalità</t>
  </si>
  <si>
    <t>mq liquidabili</t>
  </si>
  <si>
    <t>mq</t>
  </si>
  <si>
    <t>Euro</t>
  </si>
  <si>
    <t>foglio N. ....... Di.. …...</t>
  </si>
  <si>
    <t>ipotesi di penalità su rendicontato</t>
  </si>
  <si>
    <t>il beneficiario</t>
  </si>
  <si>
    <t xml:space="preserve"> 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</si>
  <si>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</si>
  <si>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</si>
  <si>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</si>
  <si>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</si>
  <si>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</si>
  <si>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</si>
  <si>
    <t>foglio N. 1 Di 1</t>
  </si>
  <si>
    <t>foglio N.1 Di.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</si>
</sst>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0.00_ ;[Red]\-0.00\ "/>
  </numFmts>
  <fonts count="26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49" fontId="5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165" fontId="3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1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9" fontId="3" fillId="0" borderId="0" xfId="1" applyNumberFormat="1" applyBorder="1" applyAlignment="1" applyProtection="1">
      <alignment vertical="center"/>
    </xf>
    <xf numFmtId="49" fontId="17" fillId="0" borderId="0" xfId="1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 applyProtection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6" fontId="16" fillId="0" borderId="15" xfId="61" applyNumberFormat="1" applyFont="1" applyBorder="1"/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Fill="1" applyBorder="1" applyAlignment="1" applyProtection="1">
      <alignment horizontal="center" vertical="center"/>
    </xf>
    <xf numFmtId="164" fontId="16" fillId="0" borderId="8" xfId="61" applyFont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4" fontId="16" fillId="0" borderId="1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10" fontId="16" fillId="0" borderId="14" xfId="62" applyNumberFormat="1" applyFont="1" applyBorder="1"/>
    <xf numFmtId="4" fontId="9" fillId="2" borderId="14" xfId="0" applyNumberFormat="1" applyFont="1" applyFill="1" applyBorder="1"/>
    <xf numFmtId="2" fontId="16" fillId="2" borderId="10" xfId="0" applyNumberFormat="1" applyFont="1" applyFill="1" applyBorder="1" applyAlignment="1" applyProtection="1">
      <alignment horizontal="center" vertical="center"/>
      <protection locked="0"/>
    </xf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14" xfId="0" applyNumberFormat="1" applyFont="1" applyBorder="1"/>
    <xf numFmtId="164" fontId="8" fillId="0" borderId="15" xfId="61" applyFont="1" applyBorder="1"/>
    <xf numFmtId="2" fontId="9" fillId="0" borderId="16" xfId="0" applyNumberFormat="1" applyFont="1" applyBorder="1"/>
    <xf numFmtId="164" fontId="9" fillId="0" borderId="18" xfId="61" applyFont="1" applyBorder="1"/>
    <xf numFmtId="166" fontId="9" fillId="0" borderId="15" xfId="61" applyNumberFormat="1" applyFont="1" applyBorder="1"/>
    <xf numFmtId="167" fontId="8" fillId="0" borderId="14" xfId="0" applyNumberFormat="1" applyFont="1" applyBorder="1"/>
    <xf numFmtId="4" fontId="16" fillId="0" borderId="15" xfId="0" applyNumberFormat="1" applyFont="1" applyBorder="1" applyAlignment="1" applyProtection="1">
      <alignment horizontal="right" vertical="center"/>
    </xf>
    <xf numFmtId="4" fontId="16" fillId="0" borderId="18" xfId="0" applyNumberFormat="1" applyFont="1" applyBorder="1" applyAlignment="1" applyProtection="1">
      <alignment horizontal="right" vertical="center"/>
    </xf>
    <xf numFmtId="4" fontId="16" fillId="0" borderId="6" xfId="0" applyNumberFormat="1" applyFont="1" applyBorder="1" applyAlignment="1" applyProtection="1">
      <alignment horizontal="right" vertical="center"/>
    </xf>
    <xf numFmtId="4" fontId="16" fillId="0" borderId="17" xfId="0" applyNumberFormat="1" applyFont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4" fontId="16" fillId="0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right" vertical="center"/>
    </xf>
    <xf numFmtId="4" fontId="21" fillId="0" borderId="2" xfId="0" applyNumberFormat="1" applyFont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right" vertical="center"/>
    </xf>
    <xf numFmtId="4" fontId="9" fillId="0" borderId="21" xfId="0" applyNumberFormat="1" applyFont="1" applyBorder="1" applyAlignment="1" applyProtection="1">
      <alignment horizontal="center" vertical="center"/>
    </xf>
    <xf numFmtId="4" fontId="9" fillId="0" borderId="21" xfId="0" applyNumberFormat="1" applyFont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2" fontId="16" fillId="2" borderId="26" xfId="0" applyNumberFormat="1" applyFont="1" applyFill="1" applyBorder="1" applyAlignment="1" applyProtection="1">
      <alignment horizontal="center" vertical="center"/>
      <protection locked="0"/>
    </xf>
    <xf numFmtId="4" fontId="16" fillId="0" borderId="27" xfId="0" applyNumberFormat="1" applyFont="1" applyFill="1" applyBorder="1" applyAlignment="1" applyProtection="1">
      <alignment horizontal="center" vertical="center"/>
    </xf>
    <xf numFmtId="164" fontId="16" fillId="0" borderId="27" xfId="6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 vertical="center"/>
    </xf>
    <xf numFmtId="4" fontId="21" fillId="0" borderId="3" xfId="0" applyNumberFormat="1" applyFont="1" applyBorder="1" applyAlignment="1" applyProtection="1">
      <alignment horizontal="center"/>
    </xf>
    <xf numFmtId="4" fontId="21" fillId="0" borderId="3" xfId="0" applyNumberFormat="1" applyFont="1" applyBorder="1" applyAlignment="1" applyProtection="1">
      <alignment horizontal="center" vertical="center"/>
    </xf>
    <xf numFmtId="4" fontId="21" fillId="0" borderId="3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2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2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32" xfId="0" applyBorder="1" applyProtection="1"/>
    <xf numFmtId="4" fontId="2" fillId="0" borderId="33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4" fontId="21" fillId="0" borderId="21" xfId="0" applyNumberFormat="1" applyFont="1" applyBorder="1" applyAlignment="1" applyProtection="1">
      <alignment horizontal="center" vertical="center"/>
    </xf>
    <xf numFmtId="4" fontId="21" fillId="0" borderId="21" xfId="0" applyNumberFormat="1" applyFont="1" applyBorder="1" applyAlignment="1" applyProtection="1">
      <alignment horizontal="right"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21" fillId="0" borderId="4" xfId="0" applyFont="1" applyBorder="1" applyAlignment="1" applyProtection="1">
      <alignment horizontal="right" vertical="center"/>
    </xf>
    <xf numFmtId="4" fontId="21" fillId="0" borderId="4" xfId="0" applyNumberFormat="1" applyFont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right" vertical="center"/>
    </xf>
    <xf numFmtId="0" fontId="0" fillId="3" borderId="2" xfId="0" applyFill="1" applyBorder="1"/>
    <xf numFmtId="0" fontId="23" fillId="0" borderId="11" xfId="0" applyFont="1" applyFill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164" fontId="16" fillId="0" borderId="35" xfId="61" applyFont="1" applyBorder="1" applyAlignment="1" applyProtection="1">
      <alignment horizontal="center" vertical="center"/>
    </xf>
    <xf numFmtId="164" fontId="16" fillId="0" borderId="36" xfId="6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4" fillId="0" borderId="4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17" fillId="0" borderId="0" xfId="1" applyNumberFormat="1" applyFont="1" applyFill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49" fontId="5" fillId="0" borderId="0" xfId="1" applyNumberFormat="1" applyFont="1" applyFill="1" applyAlignment="1" applyProtection="1">
      <alignment horizontal="right" vertical="center"/>
    </xf>
    <xf numFmtId="49" fontId="3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49" fontId="3" fillId="0" borderId="0" xfId="1" applyNumberFormat="1" applyFill="1" applyBorder="1" applyAlignment="1" applyProtection="1">
      <alignment vertical="center"/>
    </xf>
    <xf numFmtId="165" fontId="3" fillId="0" borderId="0" xfId="2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64" fontId="16" fillId="0" borderId="8" xfId="61" applyFont="1" applyFill="1" applyBorder="1" applyAlignment="1" applyProtection="1">
      <alignment horizontal="center" vertical="center"/>
    </xf>
    <xf numFmtId="164" fontId="16" fillId="0" borderId="35" xfId="6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164" fontId="16" fillId="0" borderId="27" xfId="61" applyFont="1" applyFill="1" applyBorder="1" applyAlignment="1" applyProtection="1">
      <alignment horizontal="center" vertical="center"/>
    </xf>
    <xf numFmtId="164" fontId="16" fillId="0" borderId="36" xfId="61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" fontId="9" fillId="0" borderId="21" xfId="0" applyNumberFormat="1" applyFont="1" applyFill="1" applyBorder="1" applyAlignment="1" applyProtection="1">
      <alignment horizontal="center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2" fontId="16" fillId="0" borderId="38" xfId="0" applyNumberFormat="1" applyFont="1" applyFill="1" applyBorder="1" applyAlignment="1" applyProtection="1">
      <alignment horizontal="center" vertical="center"/>
      <protection locked="0"/>
    </xf>
    <xf numFmtId="2" fontId="16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0" fontId="0" fillId="0" borderId="0" xfId="0" applyNumberFormat="1" applyProtection="1"/>
    <xf numFmtId="0" fontId="15" fillId="0" borderId="0" xfId="1" applyNumberFormat="1" applyFont="1" applyAlignment="1" applyProtection="1">
      <alignment vertical="top"/>
    </xf>
    <xf numFmtId="0" fontId="15" fillId="0" borderId="0" xfId="1" applyNumberFormat="1" applyFont="1" applyAlignment="1" applyProtection="1">
      <alignment horizontal="right" vertical="top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4" fillId="0" borderId="0" xfId="1" applyNumberFormat="1" applyFont="1" applyAlignment="1" applyProtection="1">
      <alignment horizontal="right" vertical="center"/>
    </xf>
    <xf numFmtId="0" fontId="3" fillId="0" borderId="0" xfId="1" applyNumberFormat="1" applyAlignment="1" applyProtection="1">
      <alignment vertical="center"/>
    </xf>
    <xf numFmtId="0" fontId="5" fillId="0" borderId="0" xfId="1" applyNumberFormat="1" applyFont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49" fontId="17" fillId="2" borderId="1" xfId="1" applyNumberFormat="1" applyFont="1" applyFill="1" applyBorder="1" applyAlignment="1" applyProtection="1">
      <alignment horizontal="center" vertical="center"/>
      <protection locked="0"/>
    </xf>
    <xf numFmtId="49" fontId="17" fillId="2" borderId="3" xfId="1" applyNumberFormat="1" applyFont="1" applyFill="1" applyBorder="1" applyAlignment="1" applyProtection="1">
      <alignment horizontal="center" vertical="center"/>
      <protection locked="0"/>
    </xf>
    <xf numFmtId="49" fontId="17" fillId="2" borderId="2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1" applyNumberFormat="1" applyFont="1" applyAlignment="1" applyProtection="1">
      <alignment horizontal="center" vertical="center"/>
    </xf>
    <xf numFmtId="0" fontId="17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49" fontId="17" fillId="0" borderId="3" xfId="1" applyNumberFormat="1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49" fontId="22" fillId="0" borderId="0" xfId="1" applyNumberFormat="1" applyFont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</cellXfs>
  <cellStyles count="6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/>
    <cellStyle name="Migliaia" xfId="61" builtinId="3"/>
    <cellStyle name="Normale" xfId="0" builtinId="0"/>
    <cellStyle name="Normale_Computo Metrico Domanda Pagamento - Lagomarsini Massimo 121" xfId="1"/>
    <cellStyle name="Percentuale" xfId="62" builtinId="5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4" zoomScaleNormal="90" workbookViewId="0">
      <selection activeCell="F21" sqref="F21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296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296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3" ht="7.05" customHeight="1" thickBot="1"/>
    <row r="2" spans="1:13" ht="21.6" thickBot="1">
      <c r="D2" s="18" t="s">
        <v>25</v>
      </c>
      <c r="K2" s="77" t="s">
        <v>58</v>
      </c>
      <c r="L2" s="23"/>
    </row>
    <row r="3" spans="1:13" ht="16.2" thickBot="1"/>
    <row r="4" spans="1:13" ht="25.05" customHeight="1" thickBot="1">
      <c r="B4" s="133" t="s">
        <v>1</v>
      </c>
      <c r="C4" s="188" t="s">
        <v>51</v>
      </c>
      <c r="D4" s="189"/>
      <c r="E4" s="189"/>
      <c r="F4" s="189"/>
      <c r="G4" s="190"/>
      <c r="I4" s="134" t="s">
        <v>14</v>
      </c>
      <c r="J4" s="188" t="s">
        <v>51</v>
      </c>
      <c r="K4" s="189"/>
      <c r="L4" s="189"/>
      <c r="M4" s="190"/>
    </row>
    <row r="5" spans="1:13" ht="16.2" thickBot="1">
      <c r="A5" s="4"/>
      <c r="B5" s="5"/>
      <c r="C5" s="6"/>
      <c r="D5" s="7"/>
      <c r="E5" s="5"/>
      <c r="F5" s="4"/>
      <c r="G5" s="17"/>
      <c r="H5" s="8"/>
      <c r="I5" s="8"/>
    </row>
    <row r="6" spans="1:13" ht="43.95" customHeight="1" thickBot="1">
      <c r="A6" s="128"/>
      <c r="B6" s="185" t="s">
        <v>30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7"/>
    </row>
    <row r="7" spans="1:13" ht="16.2" thickBot="1"/>
    <row r="8" spans="1:13" ht="16.2" thickBot="1">
      <c r="A8" s="131"/>
      <c r="B8" s="132"/>
      <c r="C8" s="14"/>
      <c r="D8" s="129"/>
      <c r="E8" s="14"/>
      <c r="F8" s="130" t="s">
        <v>52</v>
      </c>
      <c r="G8" s="16">
        <v>105</v>
      </c>
      <c r="I8" s="11" t="s">
        <v>12</v>
      </c>
      <c r="J8" s="14"/>
      <c r="K8" s="14"/>
      <c r="L8" s="16">
        <f>G8*70%</f>
        <v>73.5</v>
      </c>
    </row>
    <row r="9" spans="1:13" ht="16.2" thickBot="1"/>
    <row r="10" spans="1:13" ht="47.4" thickBot="1">
      <c r="A10" s="183" t="s">
        <v>26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35" t="s">
        <v>54</v>
      </c>
    </row>
    <row r="11" spans="1:13" s="27" customFormat="1" ht="79.05" customHeight="1">
      <c r="A11" s="124" t="s">
        <v>53</v>
      </c>
      <c r="B11" s="83" t="s">
        <v>4</v>
      </c>
      <c r="C11" s="83" t="s">
        <v>5</v>
      </c>
      <c r="D11" s="83" t="s">
        <v>6</v>
      </c>
      <c r="E11" s="83" t="s">
        <v>7</v>
      </c>
      <c r="F11" s="83" t="s">
        <v>21</v>
      </c>
      <c r="G11" s="84" t="s">
        <v>17</v>
      </c>
      <c r="H11" s="83" t="s">
        <v>27</v>
      </c>
      <c r="I11" s="85" t="s">
        <v>28</v>
      </c>
      <c r="J11" s="86" t="s">
        <v>20</v>
      </c>
      <c r="K11" s="87" t="s">
        <v>18</v>
      </c>
      <c r="L11" s="125" t="s">
        <v>19</v>
      </c>
      <c r="M11" s="138" t="s">
        <v>56</v>
      </c>
    </row>
    <row r="12" spans="1:13" ht="21" customHeight="1">
      <c r="A12" s="88"/>
      <c r="B12" s="41"/>
      <c r="C12" s="41"/>
      <c r="D12" s="41"/>
      <c r="E12" s="41"/>
      <c r="F12" s="41"/>
      <c r="G12" s="42"/>
      <c r="H12" s="56">
        <v>0</v>
      </c>
      <c r="I12" s="55">
        <v>0</v>
      </c>
      <c r="J12" s="43">
        <f>H12*I12</f>
        <v>0</v>
      </c>
      <c r="K12" s="44">
        <f t="shared" ref="K12:K31" si="0">J12*$G$8</f>
        <v>0</v>
      </c>
      <c r="L12" s="126">
        <f t="shared" ref="L12:L31" si="1">J12*$L$8</f>
        <v>0</v>
      </c>
      <c r="M12" s="136"/>
    </row>
    <row r="13" spans="1:13" ht="21" customHeight="1">
      <c r="A13" s="88"/>
      <c r="B13" s="41"/>
      <c r="C13" s="41"/>
      <c r="D13" s="41"/>
      <c r="E13" s="41"/>
      <c r="F13" s="41"/>
      <c r="G13" s="42"/>
      <c r="H13" s="56">
        <v>0</v>
      </c>
      <c r="I13" s="55">
        <v>0</v>
      </c>
      <c r="J13" s="43">
        <f>H13*I13</f>
        <v>0</v>
      </c>
      <c r="K13" s="44">
        <f t="shared" si="0"/>
        <v>0</v>
      </c>
      <c r="L13" s="126">
        <f t="shared" si="1"/>
        <v>0</v>
      </c>
      <c r="M13" s="136"/>
    </row>
    <row r="14" spans="1:13" ht="21" customHeight="1">
      <c r="A14" s="88"/>
      <c r="B14" s="41"/>
      <c r="C14" s="41"/>
      <c r="D14" s="41"/>
      <c r="E14" s="41"/>
      <c r="F14" s="41"/>
      <c r="G14" s="42"/>
      <c r="H14" s="56">
        <v>0</v>
      </c>
      <c r="I14" s="55">
        <v>0</v>
      </c>
      <c r="J14" s="43">
        <f t="shared" ref="J14:J20" si="2">H14*I14</f>
        <v>0</v>
      </c>
      <c r="K14" s="44">
        <f t="shared" si="0"/>
        <v>0</v>
      </c>
      <c r="L14" s="126">
        <f t="shared" si="1"/>
        <v>0</v>
      </c>
      <c r="M14" s="136"/>
    </row>
    <row r="15" spans="1:13" ht="21" customHeight="1">
      <c r="A15" s="88"/>
      <c r="B15" s="41"/>
      <c r="C15" s="41"/>
      <c r="D15" s="41"/>
      <c r="E15" s="41"/>
      <c r="F15" s="41"/>
      <c r="G15" s="42"/>
      <c r="H15" s="56">
        <v>0</v>
      </c>
      <c r="I15" s="55">
        <v>0</v>
      </c>
      <c r="J15" s="43">
        <f t="shared" si="2"/>
        <v>0</v>
      </c>
      <c r="K15" s="44">
        <f t="shared" si="0"/>
        <v>0</v>
      </c>
      <c r="L15" s="126">
        <f t="shared" si="1"/>
        <v>0</v>
      </c>
      <c r="M15" s="136"/>
    </row>
    <row r="16" spans="1:13" ht="21" customHeight="1">
      <c r="A16" s="88"/>
      <c r="B16" s="41"/>
      <c r="C16" s="41"/>
      <c r="D16" s="41"/>
      <c r="E16" s="41"/>
      <c r="F16" s="41"/>
      <c r="G16" s="42"/>
      <c r="H16" s="56">
        <v>0</v>
      </c>
      <c r="I16" s="55">
        <v>0</v>
      </c>
      <c r="J16" s="43">
        <f t="shared" si="2"/>
        <v>0</v>
      </c>
      <c r="K16" s="44">
        <f t="shared" si="0"/>
        <v>0</v>
      </c>
      <c r="L16" s="126">
        <f t="shared" si="1"/>
        <v>0</v>
      </c>
      <c r="M16" s="136"/>
    </row>
    <row r="17" spans="1:14" ht="21" customHeight="1">
      <c r="A17" s="88"/>
      <c r="B17" s="41"/>
      <c r="C17" s="41"/>
      <c r="D17" s="41"/>
      <c r="E17" s="41"/>
      <c r="F17" s="41"/>
      <c r="G17" s="42"/>
      <c r="H17" s="56">
        <v>0</v>
      </c>
      <c r="I17" s="55">
        <v>0</v>
      </c>
      <c r="J17" s="43">
        <f t="shared" si="2"/>
        <v>0</v>
      </c>
      <c r="K17" s="44">
        <f t="shared" si="0"/>
        <v>0</v>
      </c>
      <c r="L17" s="126">
        <f t="shared" si="1"/>
        <v>0</v>
      </c>
      <c r="M17" s="136"/>
    </row>
    <row r="18" spans="1:14" ht="21" customHeight="1">
      <c r="A18" s="88"/>
      <c r="B18" s="41"/>
      <c r="C18" s="41"/>
      <c r="D18" s="41"/>
      <c r="E18" s="41"/>
      <c r="F18" s="41"/>
      <c r="G18" s="42"/>
      <c r="H18" s="56">
        <v>0</v>
      </c>
      <c r="I18" s="55">
        <v>0</v>
      </c>
      <c r="J18" s="43">
        <f t="shared" si="2"/>
        <v>0</v>
      </c>
      <c r="K18" s="44">
        <f t="shared" si="0"/>
        <v>0</v>
      </c>
      <c r="L18" s="126">
        <f t="shared" si="1"/>
        <v>0</v>
      </c>
      <c r="M18" s="136"/>
    </row>
    <row r="19" spans="1:14" ht="21" customHeight="1">
      <c r="A19" s="88"/>
      <c r="B19" s="41"/>
      <c r="C19" s="41"/>
      <c r="D19" s="41"/>
      <c r="E19" s="41"/>
      <c r="F19" s="41"/>
      <c r="G19" s="42"/>
      <c r="H19" s="56">
        <v>0</v>
      </c>
      <c r="I19" s="55">
        <v>0</v>
      </c>
      <c r="J19" s="43">
        <f t="shared" si="2"/>
        <v>0</v>
      </c>
      <c r="K19" s="44">
        <f t="shared" si="0"/>
        <v>0</v>
      </c>
      <c r="L19" s="126">
        <f t="shared" si="1"/>
        <v>0</v>
      </c>
      <c r="M19" s="136"/>
    </row>
    <row r="20" spans="1:14" ht="21" customHeight="1">
      <c r="A20" s="88"/>
      <c r="B20" s="41"/>
      <c r="C20" s="41"/>
      <c r="D20" s="41"/>
      <c r="E20" s="41"/>
      <c r="F20" s="41"/>
      <c r="G20" s="42"/>
      <c r="H20" s="56">
        <v>0</v>
      </c>
      <c r="I20" s="55">
        <v>0</v>
      </c>
      <c r="J20" s="43">
        <f t="shared" si="2"/>
        <v>0</v>
      </c>
      <c r="K20" s="44">
        <f t="shared" si="0"/>
        <v>0</v>
      </c>
      <c r="L20" s="126">
        <f t="shared" si="1"/>
        <v>0</v>
      </c>
      <c r="M20" s="136"/>
    </row>
    <row r="21" spans="1:14" ht="21" customHeight="1">
      <c r="A21" s="88"/>
      <c r="B21" s="41"/>
      <c r="C21" s="41"/>
      <c r="D21" s="41"/>
      <c r="E21" s="41"/>
      <c r="F21" s="41"/>
      <c r="G21" s="42"/>
      <c r="H21" s="56">
        <v>0</v>
      </c>
      <c r="I21" s="55">
        <v>0</v>
      </c>
      <c r="J21" s="43">
        <f t="shared" ref="J21:J31" si="3">H21*I21</f>
        <v>0</v>
      </c>
      <c r="K21" s="44">
        <f t="shared" si="0"/>
        <v>0</v>
      </c>
      <c r="L21" s="126">
        <f t="shared" si="1"/>
        <v>0</v>
      </c>
      <c r="M21" s="136"/>
    </row>
    <row r="22" spans="1:14" ht="21" customHeight="1">
      <c r="A22" s="88"/>
      <c r="B22" s="41"/>
      <c r="C22" s="41"/>
      <c r="D22" s="41"/>
      <c r="E22" s="41"/>
      <c r="F22" s="41"/>
      <c r="G22" s="42"/>
      <c r="H22" s="56">
        <v>0</v>
      </c>
      <c r="I22" s="55">
        <v>0</v>
      </c>
      <c r="J22" s="43">
        <f t="shared" si="3"/>
        <v>0</v>
      </c>
      <c r="K22" s="44">
        <f t="shared" si="0"/>
        <v>0</v>
      </c>
      <c r="L22" s="126">
        <f t="shared" si="1"/>
        <v>0</v>
      </c>
      <c r="M22" s="136"/>
    </row>
    <row r="23" spans="1:14" ht="21" customHeight="1">
      <c r="A23" s="88"/>
      <c r="B23" s="41"/>
      <c r="C23" s="41"/>
      <c r="D23" s="41"/>
      <c r="E23" s="41"/>
      <c r="F23" s="41"/>
      <c r="G23" s="42"/>
      <c r="H23" s="56">
        <v>0</v>
      </c>
      <c r="I23" s="55">
        <v>0</v>
      </c>
      <c r="J23" s="43">
        <f t="shared" si="3"/>
        <v>0</v>
      </c>
      <c r="K23" s="44">
        <f t="shared" si="0"/>
        <v>0</v>
      </c>
      <c r="L23" s="126">
        <f t="shared" si="1"/>
        <v>0</v>
      </c>
      <c r="M23" s="136"/>
    </row>
    <row r="24" spans="1:14" ht="21" customHeight="1">
      <c r="A24" s="88"/>
      <c r="B24" s="41"/>
      <c r="C24" s="41"/>
      <c r="D24" s="41"/>
      <c r="E24" s="41"/>
      <c r="F24" s="41"/>
      <c r="G24" s="42"/>
      <c r="H24" s="56">
        <v>0</v>
      </c>
      <c r="I24" s="55">
        <v>0</v>
      </c>
      <c r="J24" s="43">
        <f t="shared" si="3"/>
        <v>0</v>
      </c>
      <c r="K24" s="44">
        <f t="shared" si="0"/>
        <v>0</v>
      </c>
      <c r="L24" s="126">
        <f t="shared" si="1"/>
        <v>0</v>
      </c>
      <c r="M24" s="136"/>
    </row>
    <row r="25" spans="1:14" ht="21" customHeight="1">
      <c r="A25" s="88"/>
      <c r="B25" s="41"/>
      <c r="C25" s="41"/>
      <c r="D25" s="41"/>
      <c r="E25" s="41"/>
      <c r="F25" s="41"/>
      <c r="G25" s="42"/>
      <c r="H25" s="56">
        <v>0</v>
      </c>
      <c r="I25" s="55">
        <v>0</v>
      </c>
      <c r="J25" s="43">
        <f t="shared" si="3"/>
        <v>0</v>
      </c>
      <c r="K25" s="44">
        <f t="shared" si="0"/>
        <v>0</v>
      </c>
      <c r="L25" s="126">
        <f t="shared" si="1"/>
        <v>0</v>
      </c>
      <c r="M25" s="136"/>
    </row>
    <row r="26" spans="1:14" ht="21" customHeight="1">
      <c r="A26" s="88"/>
      <c r="B26" s="41"/>
      <c r="C26" s="41"/>
      <c r="D26" s="41"/>
      <c r="E26" s="41"/>
      <c r="F26" s="41"/>
      <c r="G26" s="42"/>
      <c r="H26" s="56">
        <v>0</v>
      </c>
      <c r="I26" s="55">
        <v>0</v>
      </c>
      <c r="J26" s="43">
        <f t="shared" si="3"/>
        <v>0</v>
      </c>
      <c r="K26" s="44">
        <f t="shared" si="0"/>
        <v>0</v>
      </c>
      <c r="L26" s="126">
        <f t="shared" si="1"/>
        <v>0</v>
      </c>
      <c r="M26" s="136"/>
    </row>
    <row r="27" spans="1:14" ht="21" customHeight="1">
      <c r="A27" s="88"/>
      <c r="B27" s="41"/>
      <c r="C27" s="41"/>
      <c r="D27" s="41"/>
      <c r="E27" s="41"/>
      <c r="F27" s="41"/>
      <c r="G27" s="42"/>
      <c r="H27" s="56">
        <v>0</v>
      </c>
      <c r="I27" s="55">
        <v>0</v>
      </c>
      <c r="J27" s="43">
        <f t="shared" si="3"/>
        <v>0</v>
      </c>
      <c r="K27" s="44">
        <f t="shared" si="0"/>
        <v>0</v>
      </c>
      <c r="L27" s="126">
        <f t="shared" si="1"/>
        <v>0</v>
      </c>
      <c r="M27" s="136"/>
    </row>
    <row r="28" spans="1:14" ht="21" customHeight="1">
      <c r="A28" s="88"/>
      <c r="B28" s="41"/>
      <c r="C28" s="41"/>
      <c r="D28" s="41"/>
      <c r="E28" s="41"/>
      <c r="F28" s="41"/>
      <c r="G28" s="42"/>
      <c r="H28" s="56">
        <v>0</v>
      </c>
      <c r="I28" s="55">
        <v>0</v>
      </c>
      <c r="J28" s="43">
        <f t="shared" si="3"/>
        <v>0</v>
      </c>
      <c r="K28" s="44">
        <f t="shared" si="0"/>
        <v>0</v>
      </c>
      <c r="L28" s="126">
        <f t="shared" si="1"/>
        <v>0</v>
      </c>
      <c r="M28" s="136"/>
    </row>
    <row r="29" spans="1:14" ht="21" customHeight="1">
      <c r="A29" s="88"/>
      <c r="B29" s="41"/>
      <c r="C29" s="41"/>
      <c r="D29" s="41"/>
      <c r="E29" s="41"/>
      <c r="F29" s="41"/>
      <c r="G29" s="42"/>
      <c r="H29" s="56">
        <v>0</v>
      </c>
      <c r="I29" s="55">
        <v>0</v>
      </c>
      <c r="J29" s="43">
        <f t="shared" si="3"/>
        <v>0</v>
      </c>
      <c r="K29" s="44">
        <f t="shared" si="0"/>
        <v>0</v>
      </c>
      <c r="L29" s="126">
        <f t="shared" si="1"/>
        <v>0</v>
      </c>
      <c r="M29" s="136"/>
    </row>
    <row r="30" spans="1:14" ht="21" customHeight="1">
      <c r="A30" s="88"/>
      <c r="B30" s="41"/>
      <c r="C30" s="41"/>
      <c r="D30" s="41"/>
      <c r="E30" s="41"/>
      <c r="F30" s="41"/>
      <c r="G30" s="42"/>
      <c r="H30" s="56">
        <v>0</v>
      </c>
      <c r="I30" s="55">
        <v>0</v>
      </c>
      <c r="J30" s="43">
        <f t="shared" si="3"/>
        <v>0</v>
      </c>
      <c r="K30" s="44">
        <f t="shared" si="0"/>
        <v>0</v>
      </c>
      <c r="L30" s="126">
        <f t="shared" si="1"/>
        <v>0</v>
      </c>
      <c r="M30" s="136"/>
    </row>
    <row r="31" spans="1:14" ht="21" customHeight="1" thickBot="1">
      <c r="A31" s="89"/>
      <c r="B31" s="90"/>
      <c r="C31" s="90"/>
      <c r="D31" s="90"/>
      <c r="E31" s="90"/>
      <c r="F31" s="90"/>
      <c r="G31" s="91"/>
      <c r="H31" s="103">
        <v>0</v>
      </c>
      <c r="I31" s="92">
        <v>0</v>
      </c>
      <c r="J31" s="93">
        <f t="shared" si="3"/>
        <v>0</v>
      </c>
      <c r="K31" s="94">
        <f t="shared" si="0"/>
        <v>0</v>
      </c>
      <c r="L31" s="127">
        <f t="shared" si="1"/>
        <v>0</v>
      </c>
      <c r="M31" s="137"/>
    </row>
    <row r="32" spans="1:14" ht="27" customHeight="1" thickBot="1">
      <c r="A32" s="28"/>
      <c r="B32" s="29"/>
      <c r="C32" s="29"/>
      <c r="D32" s="29"/>
      <c r="E32" s="29"/>
      <c r="F32" s="29"/>
      <c r="G32" s="78" t="s">
        <v>51</v>
      </c>
      <c r="H32" s="79"/>
      <c r="I32" s="79" t="s">
        <v>55</v>
      </c>
      <c r="J32" s="80">
        <f>SUM(J12:J31)</f>
        <v>0</v>
      </c>
      <c r="K32" s="81">
        <f>SUM(K12:K31)</f>
        <v>0</v>
      </c>
      <c r="L32" s="81">
        <f>SUM(L12:L31)</f>
        <v>0</v>
      </c>
      <c r="N32" s="30">
        <f>COUNTIF(G12:G21,"SI")</f>
        <v>0</v>
      </c>
    </row>
    <row r="33" spans="1:14" ht="19.95" customHeight="1">
      <c r="A33" s="28"/>
      <c r="B33" s="191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191"/>
      <c r="D33" s="191"/>
      <c r="E33" s="191"/>
      <c r="G33" s="182" t="str">
        <f>IF(J32&gt;200,"ATTENZIONE: volume massimo superato. RIDURRE A NON più di 200mq"," ")</f>
        <v xml:space="preserve"> </v>
      </c>
      <c r="H33" s="182"/>
      <c r="I33" s="182"/>
      <c r="J33" s="182"/>
      <c r="K33" s="182"/>
      <c r="L33" s="182"/>
    </row>
    <row r="34" spans="1:14" ht="21.6" thickBot="1">
      <c r="A34" s="28"/>
      <c r="B34" s="29"/>
      <c r="C34" s="19"/>
      <c r="D34" s="19"/>
      <c r="E34" s="19"/>
      <c r="F34" s="20"/>
      <c r="G34" s="20"/>
      <c r="H34" s="20"/>
      <c r="I34" s="20"/>
      <c r="J34" s="20"/>
      <c r="K34" s="20"/>
      <c r="L34" s="20"/>
    </row>
    <row r="35" spans="1:14" ht="42" customHeight="1" thickBot="1">
      <c r="A35" s="21"/>
      <c r="B35" s="29"/>
      <c r="C35" s="15" t="s">
        <v>10</v>
      </c>
      <c r="D35" s="22"/>
      <c r="E35" s="23"/>
      <c r="F35" s="29"/>
      <c r="G35" s="21" t="s">
        <v>11</v>
      </c>
      <c r="H35" s="22"/>
      <c r="I35" s="32"/>
      <c r="J35" s="32"/>
      <c r="K35" s="33"/>
      <c r="L35" s="20"/>
    </row>
    <row r="36" spans="1:14" ht="19.95" customHeight="1">
      <c r="A36" s="21"/>
      <c r="B36" s="29"/>
      <c r="C36" s="29"/>
      <c r="F36" s="29"/>
      <c r="H36" s="21"/>
      <c r="I36" s="21"/>
      <c r="J36" s="2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algorithmName="SHA-512" hashValue="JZCfelsSsnupnNc1ktL06UhJQBdt7cdg7atQLEwXCusuDzJ/qVHxZBpVMLo7gbj0W/mZnswbBxs2S/5UyEUnuQ==" saltValue="Z7bBpHAUjOr9LP4aoZ+KIg==" spinCount="100000" sheet="1" objects="1" scenarios="1" selectLockedCells="1"/>
  <mergeCells count="6">
    <mergeCell ref="G33:L33"/>
    <mergeCell ref="A10:L10"/>
    <mergeCell ref="B6:M6"/>
    <mergeCell ref="C4:G4"/>
    <mergeCell ref="J4:M4"/>
    <mergeCell ref="B33:E33"/>
  </mergeCells>
  <phoneticPr fontId="11" type="noConversion"/>
  <conditionalFormatting sqref="J32">
    <cfRule type="cellIs" dxfId="66" priority="2" operator="greaterThan">
      <formula>200</formula>
    </cfRule>
  </conditionalFormatting>
  <conditionalFormatting sqref="B33">
    <cfRule type="containsErrors" dxfId="65" priority="3">
      <formula>ISERROR(B33)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 r:id="rId1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Foglio2!$A$3:$A$4</xm:f>
          </x14:formula1>
          <xm:sqref>F12:F31</xm:sqref>
        </x14:dataValidation>
        <x14:dataValidation type="list" allowBlank="1" showInputMessage="1" showErrorMessage="1">
          <x14:formula1>
            <xm:f>Foglio2!$B$3:$B$4</xm:f>
          </x14:formula1>
          <xm:sqref>G12:G31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="66" zoomScaleNormal="137" workbookViewId="0">
      <selection activeCell="H4" sqref="H4:K4"/>
    </sheetView>
  </sheetViews>
  <sheetFormatPr defaultColWidth="11.19921875" defaultRowHeight="15.6"/>
  <cols>
    <col min="1" max="1" width="13.19921875" customWidth="1"/>
    <col min="2" max="2" width="43.296875" customWidth="1"/>
    <col min="3" max="3" width="10.69921875" customWidth="1"/>
    <col min="4" max="4" width="11"/>
    <col min="5" max="5" width="11.296875" customWidth="1"/>
    <col min="6" max="6" width="19.5" customWidth="1"/>
    <col min="7" max="7" width="12.69921875" customWidth="1"/>
    <col min="8" max="8" width="15" customWidth="1"/>
    <col min="9" max="9" width="21.19921875" customWidth="1"/>
    <col min="10" max="11" width="13.5" customWidth="1"/>
    <col min="12" max="12" width="16.69921875" customWidth="1"/>
    <col min="13" max="13" width="13.69921875" customWidth="1"/>
    <col min="14" max="14" width="13" customWidth="1"/>
    <col min="18" max="19" width="21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195" t="s">
        <v>32</v>
      </c>
      <c r="B2" s="195"/>
      <c r="C2" s="195"/>
      <c r="D2" s="195"/>
      <c r="E2" s="195"/>
      <c r="F2" s="171"/>
      <c r="G2" s="172"/>
      <c r="H2" s="173" t="s">
        <v>34</v>
      </c>
      <c r="I2" s="192"/>
      <c r="J2" s="193"/>
      <c r="K2" s="194"/>
      <c r="L2" s="171"/>
      <c r="M2" s="174" t="s">
        <v>59</v>
      </c>
      <c r="N2" s="175"/>
    </row>
    <row r="3" spans="1:14" ht="16.2" thickBo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21.6" thickBot="1">
      <c r="A4" s="177" t="s">
        <v>33</v>
      </c>
      <c r="B4" s="196" t="str">
        <f>'CME SOSTEGNO'!C4</f>
        <v xml:space="preserve"> </v>
      </c>
      <c r="C4" s="197"/>
      <c r="D4" s="197"/>
      <c r="E4" s="198"/>
      <c r="F4" s="177"/>
      <c r="G4" s="177" t="s">
        <v>14</v>
      </c>
      <c r="H4" s="196" t="str">
        <f>'CME SOSTEGNO'!J4</f>
        <v xml:space="preserve"> </v>
      </c>
      <c r="I4" s="197"/>
      <c r="J4" s="197"/>
      <c r="K4" s="198"/>
      <c r="L4" s="171"/>
      <c r="M4" s="171"/>
      <c r="N4" s="176"/>
    </row>
    <row r="5" spans="1:14" ht="9" customHeight="1" thickBot="1">
      <c r="A5" s="178"/>
      <c r="B5" s="179"/>
      <c r="C5" s="180"/>
      <c r="D5" s="180"/>
      <c r="E5" s="179"/>
      <c r="F5" s="178"/>
      <c r="G5" s="181"/>
      <c r="H5" s="181"/>
      <c r="I5" s="181"/>
      <c r="J5" s="25"/>
      <c r="K5" s="25"/>
      <c r="L5" s="176"/>
      <c r="M5" s="176"/>
      <c r="N5" s="176"/>
    </row>
    <row r="6" spans="1:14" ht="48" customHeight="1" thickBot="1">
      <c r="A6" s="10" t="s">
        <v>2</v>
      </c>
      <c r="B6" s="185" t="s">
        <v>29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1" t="s">
        <v>16</v>
      </c>
      <c r="B8" s="12"/>
      <c r="C8" s="12"/>
      <c r="D8" s="35"/>
      <c r="E8" s="16">
        <v>105</v>
      </c>
      <c r="F8" s="13"/>
      <c r="G8" s="11" t="s">
        <v>12</v>
      </c>
      <c r="H8" s="12"/>
      <c r="I8" s="12"/>
      <c r="J8" s="14"/>
      <c r="K8" s="14"/>
      <c r="L8" s="16">
        <f>E8*70%</f>
        <v>73.5</v>
      </c>
      <c r="M8" s="9"/>
      <c r="N8" s="9"/>
    </row>
    <row r="9" spans="1:14" ht="16.2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thickBot="1">
      <c r="A10" s="201" t="s">
        <v>31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3"/>
    </row>
    <row r="11" spans="1:14" ht="93">
      <c r="A11" s="82" t="s">
        <v>3</v>
      </c>
      <c r="B11" s="83" t="s">
        <v>4</v>
      </c>
      <c r="C11" s="83" t="s">
        <v>5</v>
      </c>
      <c r="D11" s="83" t="s">
        <v>6</v>
      </c>
      <c r="E11" s="83" t="s">
        <v>7</v>
      </c>
      <c r="F11" s="83" t="s">
        <v>21</v>
      </c>
      <c r="G11" s="83" t="s">
        <v>17</v>
      </c>
      <c r="H11" s="99" t="s">
        <v>24</v>
      </c>
      <c r="I11" s="100" t="s">
        <v>57</v>
      </c>
      <c r="J11" s="100" t="s">
        <v>35</v>
      </c>
      <c r="K11" s="100" t="s">
        <v>36</v>
      </c>
      <c r="L11" s="83" t="s">
        <v>37</v>
      </c>
      <c r="M11" s="101" t="s">
        <v>18</v>
      </c>
      <c r="N11" s="102" t="s">
        <v>19</v>
      </c>
    </row>
    <row r="12" spans="1:14" ht="22.95" customHeight="1">
      <c r="A12" s="45">
        <f>'CME SOSTEGNO'!A12</f>
        <v>0</v>
      </c>
      <c r="B12" s="46">
        <f>'CME SOSTEGNO'!B12</f>
        <v>0</v>
      </c>
      <c r="C12" s="46">
        <f>'CME SOSTEGNO'!C12</f>
        <v>0</v>
      </c>
      <c r="D12" s="46">
        <f>'CME SOSTEGNO'!D12</f>
        <v>0</v>
      </c>
      <c r="E12" s="46">
        <f>'CME SOSTEGNO'!E12</f>
        <v>0</v>
      </c>
      <c r="F12" s="46">
        <f>'CME SOSTEGNO'!F12</f>
        <v>0</v>
      </c>
      <c r="G12" s="46">
        <f>'CME SOSTEGNO'!G12</f>
        <v>0</v>
      </c>
      <c r="H12" s="47">
        <f>'CME SOSTEGNO'!J12</f>
        <v>0</v>
      </c>
      <c r="I12" s="48">
        <f t="shared" ref="I12:I31" si="0">H12</f>
        <v>0</v>
      </c>
      <c r="J12" s="56">
        <f>'CME SOSTEGNO'!H12</f>
        <v>0</v>
      </c>
      <c r="K12" s="56">
        <f>'CME SOSTEGNO'!I12</f>
        <v>0</v>
      </c>
      <c r="L12" s="47">
        <f>J12*K12</f>
        <v>0</v>
      </c>
      <c r="M12" s="65">
        <f t="shared" ref="M12:M31" si="1">L12*$E$8</f>
        <v>0</v>
      </c>
      <c r="N12" s="63">
        <f t="shared" ref="N12:N31" si="2">L12*$L$8</f>
        <v>0</v>
      </c>
    </row>
    <row r="13" spans="1:14" ht="22.95" customHeight="1">
      <c r="A13" s="45">
        <f>'CME SOSTEGNO'!A13</f>
        <v>0</v>
      </c>
      <c r="B13" s="46">
        <f>'CME SOSTEGNO'!B13</f>
        <v>0</v>
      </c>
      <c r="C13" s="46">
        <f>'CME SOSTEGNO'!C13</f>
        <v>0</v>
      </c>
      <c r="D13" s="46">
        <f>'CME SOSTEGNO'!D13</f>
        <v>0</v>
      </c>
      <c r="E13" s="46">
        <f>'CME SOSTEGNO'!E13</f>
        <v>0</v>
      </c>
      <c r="F13" s="46">
        <f>'CME SOSTEGNO'!F13</f>
        <v>0</v>
      </c>
      <c r="G13" s="46">
        <f>'CME SOSTEGNO'!G13</f>
        <v>0</v>
      </c>
      <c r="H13" s="47">
        <f>'CME SOSTEGNO'!J13</f>
        <v>0</v>
      </c>
      <c r="I13" s="48">
        <f t="shared" si="0"/>
        <v>0</v>
      </c>
      <c r="J13" s="56">
        <f>'CME SOSTEGNO'!H13</f>
        <v>0</v>
      </c>
      <c r="K13" s="56">
        <f>'CME SOSTEGNO'!I13</f>
        <v>0</v>
      </c>
      <c r="L13" s="47">
        <f>J13*K13</f>
        <v>0</v>
      </c>
      <c r="M13" s="65">
        <f t="shared" si="1"/>
        <v>0</v>
      </c>
      <c r="N13" s="63">
        <f t="shared" si="2"/>
        <v>0</v>
      </c>
    </row>
    <row r="14" spans="1:14" ht="22.95" customHeight="1">
      <c r="A14" s="45">
        <f>'CME SOSTEGNO'!A14</f>
        <v>0</v>
      </c>
      <c r="B14" s="46">
        <f>'CME SOSTEGNO'!B14</f>
        <v>0</v>
      </c>
      <c r="C14" s="46">
        <f>'CME SOSTEGNO'!C14</f>
        <v>0</v>
      </c>
      <c r="D14" s="46">
        <f>'CME SOSTEGNO'!D14</f>
        <v>0</v>
      </c>
      <c r="E14" s="46">
        <f>'CME SOSTEGNO'!E14</f>
        <v>0</v>
      </c>
      <c r="F14" s="46">
        <f>'CME SOSTEGNO'!F14</f>
        <v>0</v>
      </c>
      <c r="G14" s="46">
        <f>'CME SOSTEGNO'!G14</f>
        <v>0</v>
      </c>
      <c r="H14" s="47">
        <f>'CME SOSTEGNO'!J14</f>
        <v>0</v>
      </c>
      <c r="I14" s="48">
        <f t="shared" si="0"/>
        <v>0</v>
      </c>
      <c r="J14" s="56">
        <f>'CME SOSTEGNO'!H14</f>
        <v>0</v>
      </c>
      <c r="K14" s="56">
        <f>'CME SOSTEGNO'!I14</f>
        <v>0</v>
      </c>
      <c r="L14" s="47">
        <f t="shared" ref="L14:L31" si="3">J14*K14</f>
        <v>0</v>
      </c>
      <c r="M14" s="65">
        <f t="shared" si="1"/>
        <v>0</v>
      </c>
      <c r="N14" s="63">
        <f t="shared" si="2"/>
        <v>0</v>
      </c>
    </row>
    <row r="15" spans="1:14" ht="22.95" customHeight="1">
      <c r="A15" s="45">
        <f>'CME SOSTEGNO'!A15</f>
        <v>0</v>
      </c>
      <c r="B15" s="46">
        <f>'CME SOSTEGNO'!B15</f>
        <v>0</v>
      </c>
      <c r="C15" s="46">
        <f>'CME SOSTEGNO'!C15</f>
        <v>0</v>
      </c>
      <c r="D15" s="46">
        <f>'CME SOSTEGNO'!D15</f>
        <v>0</v>
      </c>
      <c r="E15" s="46">
        <f>'CME SOSTEGNO'!E15</f>
        <v>0</v>
      </c>
      <c r="F15" s="46">
        <f>'CME SOSTEGNO'!F15</f>
        <v>0</v>
      </c>
      <c r="G15" s="46">
        <f>'CME SOSTEGNO'!G15</f>
        <v>0</v>
      </c>
      <c r="H15" s="47">
        <f>'CME SOSTEGNO'!J15</f>
        <v>0</v>
      </c>
      <c r="I15" s="48">
        <f t="shared" si="0"/>
        <v>0</v>
      </c>
      <c r="J15" s="56">
        <f>'CME SOSTEGNO'!H15</f>
        <v>0</v>
      </c>
      <c r="K15" s="56">
        <f>'CME SOSTEGNO'!I15</f>
        <v>0</v>
      </c>
      <c r="L15" s="47">
        <f t="shared" si="3"/>
        <v>0</v>
      </c>
      <c r="M15" s="65">
        <f t="shared" si="1"/>
        <v>0</v>
      </c>
      <c r="N15" s="63">
        <f t="shared" si="2"/>
        <v>0</v>
      </c>
    </row>
    <row r="16" spans="1:14" ht="22.95" customHeight="1">
      <c r="A16" s="45">
        <f>'CME SOSTEGNO'!A16</f>
        <v>0</v>
      </c>
      <c r="B16" s="46">
        <f>'CME SOSTEGNO'!B16</f>
        <v>0</v>
      </c>
      <c r="C16" s="46">
        <f>'CME SOSTEGNO'!C16</f>
        <v>0</v>
      </c>
      <c r="D16" s="46">
        <f>'CME SOSTEGNO'!D16</f>
        <v>0</v>
      </c>
      <c r="E16" s="46">
        <f>'CME SOSTEGNO'!E16</f>
        <v>0</v>
      </c>
      <c r="F16" s="46">
        <f>'CME SOSTEGNO'!F16</f>
        <v>0</v>
      </c>
      <c r="G16" s="46">
        <f>'CME SOSTEGNO'!G16</f>
        <v>0</v>
      </c>
      <c r="H16" s="47">
        <f>'CME SOSTEGNO'!J16</f>
        <v>0</v>
      </c>
      <c r="I16" s="48">
        <f t="shared" si="0"/>
        <v>0</v>
      </c>
      <c r="J16" s="56">
        <f>'CME SOSTEGNO'!H16</f>
        <v>0</v>
      </c>
      <c r="K16" s="56">
        <f>'CME SOSTEGNO'!I16</f>
        <v>0</v>
      </c>
      <c r="L16" s="47">
        <f t="shared" si="3"/>
        <v>0</v>
      </c>
      <c r="M16" s="65">
        <f t="shared" si="1"/>
        <v>0</v>
      </c>
      <c r="N16" s="63">
        <f t="shared" si="2"/>
        <v>0</v>
      </c>
    </row>
    <row r="17" spans="1:19" ht="22.95" customHeight="1">
      <c r="A17" s="45">
        <f>'CME SOSTEGNO'!A17</f>
        <v>0</v>
      </c>
      <c r="B17" s="46">
        <f>'CME SOSTEGNO'!B17</f>
        <v>0</v>
      </c>
      <c r="C17" s="46">
        <f>'CME SOSTEGNO'!C17</f>
        <v>0</v>
      </c>
      <c r="D17" s="46">
        <f>'CME SOSTEGNO'!D17</f>
        <v>0</v>
      </c>
      <c r="E17" s="46">
        <f>'CME SOSTEGNO'!E17</f>
        <v>0</v>
      </c>
      <c r="F17" s="46">
        <f>'CME SOSTEGNO'!F17</f>
        <v>0</v>
      </c>
      <c r="G17" s="46">
        <f>'CME SOSTEGNO'!G17</f>
        <v>0</v>
      </c>
      <c r="H17" s="47">
        <f>'CME SOSTEGNO'!J17</f>
        <v>0</v>
      </c>
      <c r="I17" s="48">
        <f t="shared" si="0"/>
        <v>0</v>
      </c>
      <c r="J17" s="56">
        <f>'CME SOSTEGNO'!H17</f>
        <v>0</v>
      </c>
      <c r="K17" s="56">
        <f>'CME SOSTEGNO'!I17</f>
        <v>0</v>
      </c>
      <c r="L17" s="47">
        <f t="shared" si="3"/>
        <v>0</v>
      </c>
      <c r="M17" s="65">
        <f t="shared" si="1"/>
        <v>0</v>
      </c>
      <c r="N17" s="63">
        <f t="shared" si="2"/>
        <v>0</v>
      </c>
    </row>
    <row r="18" spans="1:19" ht="22.95" customHeight="1" thickBot="1">
      <c r="A18" s="45">
        <f>'CME SOSTEGNO'!A18</f>
        <v>0</v>
      </c>
      <c r="B18" s="46">
        <f>'CME SOSTEGNO'!B18</f>
        <v>0</v>
      </c>
      <c r="C18" s="46">
        <f>'CME SOSTEGNO'!C18</f>
        <v>0</v>
      </c>
      <c r="D18" s="46">
        <f>'CME SOSTEGNO'!D18</f>
        <v>0</v>
      </c>
      <c r="E18" s="46">
        <f>'CME SOSTEGNO'!E18</f>
        <v>0</v>
      </c>
      <c r="F18" s="46">
        <f>'CME SOSTEGNO'!F18</f>
        <v>0</v>
      </c>
      <c r="G18" s="46">
        <f>'CME SOSTEGNO'!G18</f>
        <v>0</v>
      </c>
      <c r="H18" s="47">
        <f>'CME SOSTEGNO'!J18</f>
        <v>0</v>
      </c>
      <c r="I18" s="48">
        <f t="shared" si="0"/>
        <v>0</v>
      </c>
      <c r="J18" s="56">
        <f>'CME SOSTEGNO'!H18</f>
        <v>0</v>
      </c>
      <c r="K18" s="56">
        <f>'CME SOSTEGNO'!I18</f>
        <v>0</v>
      </c>
      <c r="L18" s="47">
        <f t="shared" si="3"/>
        <v>0</v>
      </c>
      <c r="M18" s="65">
        <f t="shared" si="1"/>
        <v>0</v>
      </c>
      <c r="N18" s="63">
        <f t="shared" si="2"/>
        <v>0</v>
      </c>
    </row>
    <row r="19" spans="1:19" ht="22.95" customHeight="1">
      <c r="A19" s="45">
        <f>'CME SOSTEGNO'!A19</f>
        <v>0</v>
      </c>
      <c r="B19" s="46">
        <f>'CME SOSTEGNO'!B19</f>
        <v>0</v>
      </c>
      <c r="C19" s="46">
        <f>'CME SOSTEGNO'!C19</f>
        <v>0</v>
      </c>
      <c r="D19" s="46">
        <f>'CME SOSTEGNO'!D19</f>
        <v>0</v>
      </c>
      <c r="E19" s="46">
        <f>'CME SOSTEGNO'!E19</f>
        <v>0</v>
      </c>
      <c r="F19" s="46">
        <f>'CME SOSTEGNO'!F19</f>
        <v>0</v>
      </c>
      <c r="G19" s="46">
        <f>'CME SOSTEGNO'!G19</f>
        <v>0</v>
      </c>
      <c r="H19" s="47">
        <f>'CME SOSTEGNO'!J19</f>
        <v>0</v>
      </c>
      <c r="I19" s="48">
        <f t="shared" si="0"/>
        <v>0</v>
      </c>
      <c r="J19" s="56">
        <f>'CME SOSTEGNO'!H19</f>
        <v>0</v>
      </c>
      <c r="K19" s="56">
        <f>'CME SOSTEGNO'!I19</f>
        <v>0</v>
      </c>
      <c r="L19" s="47">
        <f t="shared" si="3"/>
        <v>0</v>
      </c>
      <c r="M19" s="65">
        <f t="shared" si="1"/>
        <v>0</v>
      </c>
      <c r="N19" s="63">
        <f t="shared" si="2"/>
        <v>0</v>
      </c>
      <c r="Q19" s="36"/>
      <c r="R19" s="199" t="s">
        <v>49</v>
      </c>
      <c r="S19" s="200"/>
    </row>
    <row r="20" spans="1:19" ht="22.95" customHeight="1">
      <c r="A20" s="45">
        <f>'CME SOSTEGNO'!A20</f>
        <v>0</v>
      </c>
      <c r="B20" s="46">
        <f>'CME SOSTEGNO'!B20</f>
        <v>0</v>
      </c>
      <c r="C20" s="46">
        <f>'CME SOSTEGNO'!C20</f>
        <v>0</v>
      </c>
      <c r="D20" s="46">
        <f>'CME SOSTEGNO'!D20</f>
        <v>0</v>
      </c>
      <c r="E20" s="46">
        <f>'CME SOSTEGNO'!E20</f>
        <v>0</v>
      </c>
      <c r="F20" s="46">
        <f>'CME SOSTEGNO'!F20</f>
        <v>0</v>
      </c>
      <c r="G20" s="46">
        <f>'CME SOSTEGNO'!G20</f>
        <v>0</v>
      </c>
      <c r="H20" s="47">
        <f>'CME SOSTEGNO'!J20</f>
        <v>0</v>
      </c>
      <c r="I20" s="48">
        <f t="shared" si="0"/>
        <v>0</v>
      </c>
      <c r="J20" s="56">
        <f>'CME SOSTEGNO'!H20</f>
        <v>0</v>
      </c>
      <c r="K20" s="56">
        <f>'CME SOSTEGNO'!I20</f>
        <v>0</v>
      </c>
      <c r="L20" s="47">
        <f t="shared" si="3"/>
        <v>0</v>
      </c>
      <c r="M20" s="65">
        <f t="shared" si="1"/>
        <v>0</v>
      </c>
      <c r="N20" s="63">
        <f t="shared" si="2"/>
        <v>0</v>
      </c>
      <c r="Q20" s="36"/>
      <c r="R20" s="38" t="s">
        <v>46</v>
      </c>
      <c r="S20" s="39" t="s">
        <v>47</v>
      </c>
    </row>
    <row r="21" spans="1:19" ht="22.95" customHeight="1">
      <c r="A21" s="45">
        <f>'CME SOSTEGNO'!A21</f>
        <v>0</v>
      </c>
      <c r="B21" s="46">
        <f>'CME SOSTEGNO'!B21</f>
        <v>0</v>
      </c>
      <c r="C21" s="46">
        <f>'CME SOSTEGNO'!C21</f>
        <v>0</v>
      </c>
      <c r="D21" s="46">
        <f>'CME SOSTEGNO'!D21</f>
        <v>0</v>
      </c>
      <c r="E21" s="46">
        <f>'CME SOSTEGNO'!E21</f>
        <v>0</v>
      </c>
      <c r="F21" s="46">
        <f>'CME SOSTEGNO'!F21</f>
        <v>0</v>
      </c>
      <c r="G21" s="46">
        <f>'CME SOSTEGNO'!G21</f>
        <v>0</v>
      </c>
      <c r="H21" s="47">
        <f>'CME SOSTEGNO'!J21</f>
        <v>0</v>
      </c>
      <c r="I21" s="48">
        <f t="shared" si="0"/>
        <v>0</v>
      </c>
      <c r="J21" s="56">
        <f>'CME SOSTEGNO'!H21</f>
        <v>0</v>
      </c>
      <c r="K21" s="56">
        <f>'CME SOSTEGNO'!I21</f>
        <v>0</v>
      </c>
      <c r="L21" s="47">
        <f t="shared" si="3"/>
        <v>0</v>
      </c>
      <c r="M21" s="65">
        <f t="shared" si="1"/>
        <v>0</v>
      </c>
      <c r="N21" s="63">
        <f t="shared" si="2"/>
        <v>0</v>
      </c>
      <c r="Q21" s="37" t="s">
        <v>38</v>
      </c>
      <c r="R21" s="54">
        <f>I32</f>
        <v>0</v>
      </c>
      <c r="S21" s="61">
        <f>R21*73.5</f>
        <v>0</v>
      </c>
    </row>
    <row r="22" spans="1:19" ht="22.95" customHeight="1">
      <c r="A22" s="45">
        <f>'CME SOSTEGNO'!A22</f>
        <v>0</v>
      </c>
      <c r="B22" s="46">
        <f>'CME SOSTEGNO'!B22</f>
        <v>0</v>
      </c>
      <c r="C22" s="46">
        <f>'CME SOSTEGNO'!C22</f>
        <v>0</v>
      </c>
      <c r="D22" s="46">
        <f>'CME SOSTEGNO'!D22</f>
        <v>0</v>
      </c>
      <c r="E22" s="46">
        <f>'CME SOSTEGNO'!E22</f>
        <v>0</v>
      </c>
      <c r="F22" s="46">
        <f>'CME SOSTEGNO'!F22</f>
        <v>0</v>
      </c>
      <c r="G22" s="46">
        <f>'CME SOSTEGNO'!G22</f>
        <v>0</v>
      </c>
      <c r="H22" s="47">
        <f>'CME SOSTEGNO'!J22</f>
        <v>0</v>
      </c>
      <c r="I22" s="48">
        <f t="shared" si="0"/>
        <v>0</v>
      </c>
      <c r="J22" s="56">
        <f>'CME SOSTEGNO'!H22</f>
        <v>0</v>
      </c>
      <c r="K22" s="56">
        <f>'CME SOSTEGNO'!I22</f>
        <v>0</v>
      </c>
      <c r="L22" s="47">
        <f t="shared" si="3"/>
        <v>0</v>
      </c>
      <c r="M22" s="65">
        <f t="shared" si="1"/>
        <v>0</v>
      </c>
      <c r="N22" s="63">
        <f t="shared" si="2"/>
        <v>0</v>
      </c>
      <c r="Q22" s="37" t="s">
        <v>39</v>
      </c>
      <c r="R22" s="54">
        <f>L32</f>
        <v>0</v>
      </c>
      <c r="S22" s="61">
        <f>R22*73.5</f>
        <v>0</v>
      </c>
    </row>
    <row r="23" spans="1:19" ht="22.95" customHeight="1">
      <c r="A23" s="45">
        <f>'CME SOSTEGNO'!A23</f>
        <v>0</v>
      </c>
      <c r="B23" s="46">
        <f>'CME SOSTEGNO'!B23</f>
        <v>0</v>
      </c>
      <c r="C23" s="46">
        <f>'CME SOSTEGNO'!C23</f>
        <v>0</v>
      </c>
      <c r="D23" s="46">
        <f>'CME SOSTEGNO'!D23</f>
        <v>0</v>
      </c>
      <c r="E23" s="46">
        <f>'CME SOSTEGNO'!E23</f>
        <v>0</v>
      </c>
      <c r="F23" s="46">
        <f>'CME SOSTEGNO'!F23</f>
        <v>0</v>
      </c>
      <c r="G23" s="46">
        <f>'CME SOSTEGNO'!G23</f>
        <v>0</v>
      </c>
      <c r="H23" s="47">
        <f>'CME SOSTEGNO'!J23</f>
        <v>0</v>
      </c>
      <c r="I23" s="48">
        <f t="shared" si="0"/>
        <v>0</v>
      </c>
      <c r="J23" s="56">
        <f>'CME SOSTEGNO'!H23</f>
        <v>0</v>
      </c>
      <c r="K23" s="56">
        <f>'CME SOSTEGNO'!I23</f>
        <v>0</v>
      </c>
      <c r="L23" s="47">
        <f t="shared" si="3"/>
        <v>0</v>
      </c>
      <c r="M23" s="65">
        <f t="shared" si="1"/>
        <v>0</v>
      </c>
      <c r="N23" s="63">
        <f t="shared" si="2"/>
        <v>0</v>
      </c>
      <c r="Q23" s="37" t="s">
        <v>41</v>
      </c>
      <c r="R23" s="57">
        <f>R21-R22</f>
        <v>0</v>
      </c>
      <c r="S23" s="40"/>
    </row>
    <row r="24" spans="1:19" ht="22.95" customHeight="1">
      <c r="A24" s="45">
        <f>'CME SOSTEGNO'!A24</f>
        <v>0</v>
      </c>
      <c r="B24" s="46">
        <f>'CME SOSTEGNO'!B24</f>
        <v>0</v>
      </c>
      <c r="C24" s="46">
        <f>'CME SOSTEGNO'!C24</f>
        <v>0</v>
      </c>
      <c r="D24" s="46">
        <f>'CME SOSTEGNO'!D24</f>
        <v>0</v>
      </c>
      <c r="E24" s="46">
        <f>'CME SOSTEGNO'!E24</f>
        <v>0</v>
      </c>
      <c r="F24" s="46">
        <f>'CME SOSTEGNO'!F24</f>
        <v>0</v>
      </c>
      <c r="G24" s="46">
        <f>'CME SOSTEGNO'!G24</f>
        <v>0</v>
      </c>
      <c r="H24" s="47">
        <f>'CME SOSTEGNO'!J24</f>
        <v>0</v>
      </c>
      <c r="I24" s="48">
        <f t="shared" si="0"/>
        <v>0</v>
      </c>
      <c r="J24" s="56">
        <f>'CME SOSTEGNO'!H24</f>
        <v>0</v>
      </c>
      <c r="K24" s="56">
        <f>'CME SOSTEGNO'!I24</f>
        <v>0</v>
      </c>
      <c r="L24" s="47">
        <f t="shared" si="3"/>
        <v>0</v>
      </c>
      <c r="M24" s="65">
        <f t="shared" si="1"/>
        <v>0</v>
      </c>
      <c r="N24" s="63">
        <f t="shared" si="2"/>
        <v>0</v>
      </c>
      <c r="Q24" s="37" t="s">
        <v>40</v>
      </c>
      <c r="R24" s="53">
        <f>R23/2/100</f>
        <v>0</v>
      </c>
      <c r="S24" s="40"/>
    </row>
    <row r="25" spans="1:19" ht="22.95" customHeight="1">
      <c r="A25" s="45">
        <f>'CME SOSTEGNO'!A25</f>
        <v>0</v>
      </c>
      <c r="B25" s="46">
        <f>'CME SOSTEGNO'!B25</f>
        <v>0</v>
      </c>
      <c r="C25" s="46">
        <f>'CME SOSTEGNO'!C25</f>
        <v>0</v>
      </c>
      <c r="D25" s="46">
        <f>'CME SOSTEGNO'!D25</f>
        <v>0</v>
      </c>
      <c r="E25" s="46">
        <f>'CME SOSTEGNO'!E25</f>
        <v>0</v>
      </c>
      <c r="F25" s="46">
        <f>'CME SOSTEGNO'!F25</f>
        <v>0</v>
      </c>
      <c r="G25" s="46">
        <f>'CME SOSTEGNO'!G25</f>
        <v>0</v>
      </c>
      <c r="H25" s="47">
        <f>'CME SOSTEGNO'!J25</f>
        <v>0</v>
      </c>
      <c r="I25" s="48">
        <f t="shared" si="0"/>
        <v>0</v>
      </c>
      <c r="J25" s="56">
        <f>'CME SOSTEGNO'!H25</f>
        <v>0</v>
      </c>
      <c r="K25" s="56">
        <f>'CME SOSTEGNO'!I25</f>
        <v>0</v>
      </c>
      <c r="L25" s="47">
        <f t="shared" si="3"/>
        <v>0</v>
      </c>
      <c r="M25" s="65">
        <f t="shared" si="1"/>
        <v>0</v>
      </c>
      <c r="N25" s="63">
        <f t="shared" si="2"/>
        <v>0</v>
      </c>
      <c r="Q25" s="37" t="s">
        <v>42</v>
      </c>
      <c r="R25" s="53">
        <v>0.2</v>
      </c>
      <c r="S25" s="40"/>
    </row>
    <row r="26" spans="1:19" ht="22.95" customHeight="1">
      <c r="A26" s="45">
        <f>'CME SOSTEGNO'!A26</f>
        <v>0</v>
      </c>
      <c r="B26" s="46">
        <f>'CME SOSTEGNO'!B26</f>
        <v>0</v>
      </c>
      <c r="C26" s="46">
        <f>'CME SOSTEGNO'!C26</f>
        <v>0</v>
      </c>
      <c r="D26" s="46">
        <f>'CME SOSTEGNO'!D26</f>
        <v>0</v>
      </c>
      <c r="E26" s="46">
        <f>'CME SOSTEGNO'!E26</f>
        <v>0</v>
      </c>
      <c r="F26" s="46">
        <f>'CME SOSTEGNO'!F26</f>
        <v>0</v>
      </c>
      <c r="G26" s="46">
        <f>'CME SOSTEGNO'!G26</f>
        <v>0</v>
      </c>
      <c r="H26" s="47">
        <f>'CME SOSTEGNO'!J26</f>
        <v>0</v>
      </c>
      <c r="I26" s="48">
        <f t="shared" si="0"/>
        <v>0</v>
      </c>
      <c r="J26" s="56">
        <f>'CME SOSTEGNO'!H26</f>
        <v>0</v>
      </c>
      <c r="K26" s="56">
        <f>'CME SOSTEGNO'!I26</f>
        <v>0</v>
      </c>
      <c r="L26" s="47">
        <f t="shared" si="3"/>
        <v>0</v>
      </c>
      <c r="M26" s="65">
        <f t="shared" si="1"/>
        <v>0</v>
      </c>
      <c r="N26" s="63">
        <f t="shared" si="2"/>
        <v>0</v>
      </c>
      <c r="Q26" s="37" t="s">
        <v>43</v>
      </c>
      <c r="R26" s="53">
        <f>IF((R24-R25)&gt;0,(R24-R25),0)</f>
        <v>0</v>
      </c>
      <c r="S26" s="40"/>
    </row>
    <row r="27" spans="1:19" ht="22.95" customHeight="1">
      <c r="A27" s="45">
        <f>'CME SOSTEGNO'!A27</f>
        <v>0</v>
      </c>
      <c r="B27" s="46">
        <f>'CME SOSTEGNO'!B27</f>
        <v>0</v>
      </c>
      <c r="C27" s="46">
        <f>'CME SOSTEGNO'!C27</f>
        <v>0</v>
      </c>
      <c r="D27" s="46">
        <f>'CME SOSTEGNO'!D27</f>
        <v>0</v>
      </c>
      <c r="E27" s="46">
        <f>'CME SOSTEGNO'!E27</f>
        <v>0</v>
      </c>
      <c r="F27" s="46">
        <f>'CME SOSTEGNO'!F27</f>
        <v>0</v>
      </c>
      <c r="G27" s="46">
        <f>'CME SOSTEGNO'!G27</f>
        <v>0</v>
      </c>
      <c r="H27" s="47">
        <f>'CME SOSTEGNO'!J27</f>
        <v>0</v>
      </c>
      <c r="I27" s="48">
        <f t="shared" si="0"/>
        <v>0</v>
      </c>
      <c r="J27" s="56">
        <f>'CME SOSTEGNO'!H27</f>
        <v>0</v>
      </c>
      <c r="K27" s="56">
        <f>'CME SOSTEGNO'!I27</f>
        <v>0</v>
      </c>
      <c r="L27" s="47">
        <f t="shared" si="3"/>
        <v>0</v>
      </c>
      <c r="M27" s="65">
        <f t="shared" si="1"/>
        <v>0</v>
      </c>
      <c r="N27" s="63">
        <f t="shared" si="2"/>
        <v>0</v>
      </c>
      <c r="Q27" s="37" t="s">
        <v>44</v>
      </c>
      <c r="R27" s="62">
        <f>R22*R26</f>
        <v>0</v>
      </c>
      <c r="S27" s="58">
        <f>R27*73.5</f>
        <v>0</v>
      </c>
    </row>
    <row r="28" spans="1:19" ht="22.95" customHeight="1" thickBot="1">
      <c r="A28" s="45">
        <f>'CME SOSTEGNO'!A28</f>
        <v>0</v>
      </c>
      <c r="B28" s="46">
        <f>'CME SOSTEGNO'!B28</f>
        <v>0</v>
      </c>
      <c r="C28" s="46">
        <f>'CME SOSTEGNO'!C28</f>
        <v>0</v>
      </c>
      <c r="D28" s="46">
        <f>'CME SOSTEGNO'!D28</f>
        <v>0</v>
      </c>
      <c r="E28" s="46">
        <f>'CME SOSTEGNO'!E28</f>
        <v>0</v>
      </c>
      <c r="F28" s="46">
        <f>'CME SOSTEGNO'!F28</f>
        <v>0</v>
      </c>
      <c r="G28" s="46">
        <f>'CME SOSTEGNO'!G28</f>
        <v>0</v>
      </c>
      <c r="H28" s="47">
        <f>'CME SOSTEGNO'!J28</f>
        <v>0</v>
      </c>
      <c r="I28" s="48">
        <f t="shared" si="0"/>
        <v>0</v>
      </c>
      <c r="J28" s="56">
        <f>'CME SOSTEGNO'!H28</f>
        <v>0</v>
      </c>
      <c r="K28" s="56">
        <f>'CME SOSTEGNO'!I28</f>
        <v>0</v>
      </c>
      <c r="L28" s="47">
        <f t="shared" si="3"/>
        <v>0</v>
      </c>
      <c r="M28" s="65">
        <f t="shared" si="1"/>
        <v>0</v>
      </c>
      <c r="N28" s="63">
        <f t="shared" si="2"/>
        <v>0</v>
      </c>
      <c r="Q28" s="37" t="s">
        <v>45</v>
      </c>
      <c r="R28" s="59">
        <f>R22-R27</f>
        <v>0</v>
      </c>
      <c r="S28" s="60">
        <f>IF(S27&lt;S22,R28*73.5,0)</f>
        <v>0</v>
      </c>
    </row>
    <row r="29" spans="1:19" ht="22.95" customHeight="1">
      <c r="A29" s="45">
        <f>'CME SOSTEGNO'!A29</f>
        <v>0</v>
      </c>
      <c r="B29" s="46">
        <f>'CME SOSTEGNO'!B29</f>
        <v>0</v>
      </c>
      <c r="C29" s="46">
        <f>'CME SOSTEGNO'!C29</f>
        <v>0</v>
      </c>
      <c r="D29" s="46">
        <f>'CME SOSTEGNO'!D29</f>
        <v>0</v>
      </c>
      <c r="E29" s="46">
        <f>'CME SOSTEGNO'!E29</f>
        <v>0</v>
      </c>
      <c r="F29" s="46">
        <f>'CME SOSTEGNO'!F29</f>
        <v>0</v>
      </c>
      <c r="G29" s="46">
        <f>'CME SOSTEGNO'!G29</f>
        <v>0</v>
      </c>
      <c r="H29" s="47">
        <f>'CME SOSTEGNO'!J29</f>
        <v>0</v>
      </c>
      <c r="I29" s="48">
        <f t="shared" si="0"/>
        <v>0</v>
      </c>
      <c r="J29" s="56">
        <f>'CME SOSTEGNO'!H29</f>
        <v>0</v>
      </c>
      <c r="K29" s="56">
        <f>'CME SOSTEGNO'!I29</f>
        <v>0</v>
      </c>
      <c r="L29" s="47">
        <f t="shared" si="3"/>
        <v>0</v>
      </c>
      <c r="M29" s="65">
        <f t="shared" si="1"/>
        <v>0</v>
      </c>
      <c r="N29" s="63">
        <f t="shared" si="2"/>
        <v>0</v>
      </c>
    </row>
    <row r="30" spans="1:19" ht="22.95" customHeight="1">
      <c r="A30" s="45">
        <f>'CME SOSTEGNO'!A30</f>
        <v>0</v>
      </c>
      <c r="B30" s="46">
        <f>'CME SOSTEGNO'!B30</f>
        <v>0</v>
      </c>
      <c r="C30" s="46">
        <f>'CME SOSTEGNO'!C30</f>
        <v>0</v>
      </c>
      <c r="D30" s="46">
        <f>'CME SOSTEGNO'!D30</f>
        <v>0</v>
      </c>
      <c r="E30" s="46">
        <f>'CME SOSTEGNO'!E30</f>
        <v>0</v>
      </c>
      <c r="F30" s="46">
        <f>'CME SOSTEGNO'!F30</f>
        <v>0</v>
      </c>
      <c r="G30" s="46">
        <f>'CME SOSTEGNO'!G30</f>
        <v>0</v>
      </c>
      <c r="H30" s="47">
        <f>'CME SOSTEGNO'!J30</f>
        <v>0</v>
      </c>
      <c r="I30" s="48">
        <f t="shared" si="0"/>
        <v>0</v>
      </c>
      <c r="J30" s="56">
        <f>'CME SOSTEGNO'!H30</f>
        <v>0</v>
      </c>
      <c r="K30" s="56">
        <f>'CME SOSTEGNO'!I30</f>
        <v>0</v>
      </c>
      <c r="L30" s="47">
        <f t="shared" si="3"/>
        <v>0</v>
      </c>
      <c r="M30" s="65">
        <f t="shared" si="1"/>
        <v>0</v>
      </c>
      <c r="N30" s="63">
        <f t="shared" si="2"/>
        <v>0</v>
      </c>
    </row>
    <row r="31" spans="1:19" ht="22.95" customHeight="1" thickBot="1">
      <c r="A31" s="49">
        <f>'CME SOSTEGNO'!A31</f>
        <v>0</v>
      </c>
      <c r="B31" s="50">
        <f>'CME SOSTEGNO'!B31</f>
        <v>0</v>
      </c>
      <c r="C31" s="50">
        <f>'CME SOSTEGNO'!C31</f>
        <v>0</v>
      </c>
      <c r="D31" s="50">
        <f>'CME SOSTEGNO'!D31</f>
        <v>0</v>
      </c>
      <c r="E31" s="50">
        <f>'CME SOSTEGNO'!E31</f>
        <v>0</v>
      </c>
      <c r="F31" s="50">
        <f>'CME SOSTEGNO'!F31</f>
        <v>0</v>
      </c>
      <c r="G31" s="50">
        <f>'CME SOSTEGNO'!G31</f>
        <v>0</v>
      </c>
      <c r="H31" s="51">
        <f>'CME SOSTEGNO'!J31</f>
        <v>0</v>
      </c>
      <c r="I31" s="48">
        <f t="shared" si="0"/>
        <v>0</v>
      </c>
      <c r="J31" s="103">
        <f>'CME SOSTEGNO'!H31</f>
        <v>0</v>
      </c>
      <c r="K31" s="103">
        <f>'CME SOSTEGNO'!I31</f>
        <v>0</v>
      </c>
      <c r="L31" s="51">
        <f t="shared" si="3"/>
        <v>0</v>
      </c>
      <c r="M31" s="66">
        <f t="shared" si="1"/>
        <v>0</v>
      </c>
      <c r="N31" s="64">
        <f t="shared" si="2"/>
        <v>0</v>
      </c>
    </row>
    <row r="32" spans="1:19" ht="25.05" customHeight="1" thickBot="1">
      <c r="A32" s="28"/>
      <c r="B32" s="52"/>
      <c r="C32" s="52"/>
      <c r="D32" s="52"/>
      <c r="E32" s="52"/>
      <c r="F32" s="52"/>
      <c r="G32" s="95" t="s">
        <v>13</v>
      </c>
      <c r="H32" s="96">
        <f>SUM(H12:H31)</f>
        <v>0</v>
      </c>
      <c r="I32" s="96">
        <f>SUM(I12:I31)</f>
        <v>0</v>
      </c>
      <c r="J32" s="75"/>
      <c r="K32" s="75"/>
      <c r="L32" s="97">
        <f>SUM(L12:L31)</f>
        <v>0</v>
      </c>
      <c r="M32" s="98">
        <f>SUM(M12:M31)</f>
        <v>0</v>
      </c>
      <c r="N32" s="76">
        <f>SUM(N12:N31)</f>
        <v>0</v>
      </c>
    </row>
    <row r="33" spans="1:14" ht="21.6" thickBot="1">
      <c r="A33" s="28"/>
      <c r="B33" s="2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21.6" thickBot="1">
      <c r="A34" s="21"/>
      <c r="B34" s="29"/>
      <c r="C34" s="15" t="s">
        <v>10</v>
      </c>
      <c r="D34" s="22"/>
      <c r="E34" s="23"/>
      <c r="F34" s="29"/>
      <c r="H34" s="21"/>
      <c r="I34" s="21" t="s">
        <v>50</v>
      </c>
      <c r="J34" s="22"/>
      <c r="K34" s="32"/>
      <c r="L34" s="32"/>
      <c r="M34" s="33"/>
      <c r="N34" s="20"/>
    </row>
  </sheetData>
  <sheetProtection algorithmName="SHA-512" hashValue="Nzcs5o1st9RmYj/qydty+DQSG/vngyOzQNDLF8OEngwt3RrxMlLa7r6EcYuL3ikkWxtSWimEqlt/Vl2898tUIg==" saltValue="Kbj/nXHVdbdIoHb0LwiA4Q==" spinCount="100000" sheet="1" objects="1" scenarios="1" selectLockedCells="1"/>
  <mergeCells count="7">
    <mergeCell ref="I2:K2"/>
    <mergeCell ref="A2:E2"/>
    <mergeCell ref="B4:E4"/>
    <mergeCell ref="B6:N6"/>
    <mergeCell ref="R19:S19"/>
    <mergeCell ref="A10:N10"/>
    <mergeCell ref="H4:K4"/>
  </mergeCells>
  <conditionalFormatting sqref="L12">
    <cfRule type="cellIs" dxfId="64" priority="40" operator="greaterThan">
      <formula>$I$12</formula>
    </cfRule>
  </conditionalFormatting>
  <conditionalFormatting sqref="L13">
    <cfRule type="cellIs" dxfId="63" priority="39" operator="greaterThan">
      <formula>$I$13</formula>
    </cfRule>
  </conditionalFormatting>
  <conditionalFormatting sqref="L14">
    <cfRule type="cellIs" dxfId="62" priority="38" operator="greaterThan">
      <formula>$I$14</formula>
    </cfRule>
  </conditionalFormatting>
  <conditionalFormatting sqref="L15">
    <cfRule type="cellIs" dxfId="61" priority="37" operator="greaterThan">
      <formula>$I$15</formula>
    </cfRule>
  </conditionalFormatting>
  <conditionalFormatting sqref="L16">
    <cfRule type="cellIs" dxfId="60" priority="36" operator="greaterThan">
      <formula>$I$16</formula>
    </cfRule>
  </conditionalFormatting>
  <conditionalFormatting sqref="L17">
    <cfRule type="cellIs" dxfId="59" priority="35" operator="greaterThan">
      <formula>$I$17</formula>
    </cfRule>
  </conditionalFormatting>
  <conditionalFormatting sqref="L18">
    <cfRule type="cellIs" dxfId="58" priority="34" operator="greaterThan">
      <formula>$I$18</formula>
    </cfRule>
  </conditionalFormatting>
  <conditionalFormatting sqref="L19">
    <cfRule type="cellIs" dxfId="57" priority="33" operator="greaterThan">
      <formula>$I$19</formula>
    </cfRule>
  </conditionalFormatting>
  <conditionalFormatting sqref="L20">
    <cfRule type="cellIs" dxfId="56" priority="32" operator="greaterThan">
      <formula>$I$20</formula>
    </cfRule>
  </conditionalFormatting>
  <conditionalFormatting sqref="L21">
    <cfRule type="cellIs" dxfId="55" priority="31" operator="greaterThan">
      <formula>$I$21</formula>
    </cfRule>
  </conditionalFormatting>
  <conditionalFormatting sqref="L22">
    <cfRule type="cellIs" dxfId="54" priority="30" operator="greaterThan">
      <formula>$I$22</formula>
    </cfRule>
  </conditionalFormatting>
  <conditionalFormatting sqref="L23">
    <cfRule type="cellIs" dxfId="53" priority="29" operator="greaterThan">
      <formula>$I$23</formula>
    </cfRule>
  </conditionalFormatting>
  <conditionalFormatting sqref="L24">
    <cfRule type="cellIs" dxfId="52" priority="28" operator="greaterThan">
      <formula>$I$24</formula>
    </cfRule>
  </conditionalFormatting>
  <conditionalFormatting sqref="L25">
    <cfRule type="cellIs" dxfId="51" priority="27" operator="greaterThan">
      <formula>$I$25</formula>
    </cfRule>
  </conditionalFormatting>
  <conditionalFormatting sqref="L26">
    <cfRule type="cellIs" dxfId="50" priority="26" operator="greaterThan">
      <formula>$I$26</formula>
    </cfRule>
  </conditionalFormatting>
  <conditionalFormatting sqref="L27">
    <cfRule type="cellIs" dxfId="49" priority="25" operator="greaterThan">
      <formula>$I$27</formula>
    </cfRule>
  </conditionalFormatting>
  <conditionalFormatting sqref="L28">
    <cfRule type="cellIs" dxfId="48" priority="24" operator="greaterThan">
      <formula>$I$28</formula>
    </cfRule>
  </conditionalFormatting>
  <conditionalFormatting sqref="L29">
    <cfRule type="cellIs" dxfId="47" priority="23" operator="greaterThan">
      <formula>$I$29</formula>
    </cfRule>
  </conditionalFormatting>
  <conditionalFormatting sqref="L30">
    <cfRule type="cellIs" dxfId="46" priority="22" operator="greaterThan">
      <formula>$I$30</formula>
    </cfRule>
  </conditionalFormatting>
  <conditionalFormatting sqref="L31">
    <cfRule type="cellIs" dxfId="45" priority="21" operator="greaterThan">
      <formula>$I$31</formula>
    </cfRule>
  </conditionalFormatting>
  <conditionalFormatting sqref="I12:I31">
    <cfRule type="cellIs" dxfId="44" priority="20" operator="greaterThan">
      <formula>$H$12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67" zoomScaleNormal="90" workbookViewId="0">
      <selection activeCell="G20" sqref="G20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296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296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3" ht="7.05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1.6" thickBot="1">
      <c r="A2" s="31"/>
      <c r="B2" s="31"/>
      <c r="C2" s="31"/>
      <c r="D2" s="139" t="s">
        <v>25</v>
      </c>
      <c r="E2" s="31"/>
      <c r="F2" s="31"/>
      <c r="G2" s="31"/>
      <c r="H2" s="31"/>
      <c r="I2" s="31"/>
      <c r="J2" s="31"/>
      <c r="K2" s="109" t="s">
        <v>22</v>
      </c>
      <c r="L2" s="70"/>
      <c r="M2" s="31"/>
    </row>
    <row r="3" spans="1:13" ht="16.2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5.05" customHeight="1" thickBot="1">
      <c r="A4" s="31"/>
      <c r="B4" s="140" t="s">
        <v>1</v>
      </c>
      <c r="C4" s="204"/>
      <c r="D4" s="205"/>
      <c r="E4" s="205"/>
      <c r="F4" s="205"/>
      <c r="G4" s="206"/>
      <c r="H4" s="31"/>
      <c r="I4" s="141" t="s">
        <v>14</v>
      </c>
      <c r="J4" s="204"/>
      <c r="K4" s="205"/>
      <c r="L4" s="205"/>
      <c r="M4" s="206"/>
    </row>
    <row r="5" spans="1:13" ht="16.2" thickBot="1">
      <c r="A5" s="142"/>
      <c r="B5" s="143"/>
      <c r="C5" s="144"/>
      <c r="D5" s="145"/>
      <c r="E5" s="143"/>
      <c r="F5" s="142"/>
      <c r="G5" s="146"/>
      <c r="H5" s="147"/>
      <c r="I5" s="147"/>
      <c r="J5" s="31"/>
      <c r="K5" s="31"/>
      <c r="L5" s="31"/>
      <c r="M5" s="31"/>
    </row>
    <row r="6" spans="1:13" ht="43.95" customHeight="1" thickBot="1">
      <c r="A6" s="148"/>
      <c r="B6" s="185" t="s">
        <v>30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7"/>
    </row>
    <row r="7" spans="1:13" ht="16.2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6.2" thickBot="1">
      <c r="A8" s="21"/>
      <c r="B8" s="149"/>
      <c r="C8" s="150"/>
      <c r="D8" s="151"/>
      <c r="E8" s="150"/>
      <c r="F8" s="152" t="s">
        <v>52</v>
      </c>
      <c r="G8" s="16">
        <v>105</v>
      </c>
      <c r="H8" s="31"/>
      <c r="I8" s="153" t="s">
        <v>12</v>
      </c>
      <c r="J8" s="150"/>
      <c r="K8" s="150"/>
      <c r="L8" s="16">
        <f>G8*70%</f>
        <v>73.5</v>
      </c>
      <c r="M8" s="31"/>
    </row>
    <row r="9" spans="1:13" ht="16.2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47.4" thickBot="1">
      <c r="A10" s="207" t="s">
        <v>26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135" t="s">
        <v>54</v>
      </c>
    </row>
    <row r="11" spans="1:13" s="27" customFormat="1" ht="79.05" customHeight="1">
      <c r="A11" s="124" t="s">
        <v>53</v>
      </c>
      <c r="B11" s="83" t="s">
        <v>4</v>
      </c>
      <c r="C11" s="83" t="s">
        <v>5</v>
      </c>
      <c r="D11" s="83" t="s">
        <v>6</v>
      </c>
      <c r="E11" s="83" t="s">
        <v>7</v>
      </c>
      <c r="F11" s="83" t="s">
        <v>21</v>
      </c>
      <c r="G11" s="84" t="s">
        <v>17</v>
      </c>
      <c r="H11" s="83" t="s">
        <v>27</v>
      </c>
      <c r="I11" s="167" t="s">
        <v>28</v>
      </c>
      <c r="J11" s="86" t="s">
        <v>20</v>
      </c>
      <c r="K11" s="86" t="s">
        <v>18</v>
      </c>
      <c r="L11" s="154" t="s">
        <v>19</v>
      </c>
      <c r="M11" s="155" t="s">
        <v>56</v>
      </c>
    </row>
    <row r="12" spans="1:13" ht="21" customHeight="1">
      <c r="A12" s="104"/>
      <c r="B12" s="67"/>
      <c r="C12" s="67"/>
      <c r="D12" s="67"/>
      <c r="E12" s="67"/>
      <c r="F12" s="67"/>
      <c r="G12" s="68"/>
      <c r="H12" s="74"/>
      <c r="I12" s="168"/>
      <c r="J12" s="43"/>
      <c r="K12" s="156"/>
      <c r="L12" s="157"/>
      <c r="M12" s="158"/>
    </row>
    <row r="13" spans="1:13" ht="21" customHeight="1">
      <c r="A13" s="104"/>
      <c r="B13" s="67"/>
      <c r="C13" s="67"/>
      <c r="D13" s="67"/>
      <c r="E13" s="67"/>
      <c r="F13" s="67"/>
      <c r="G13" s="68"/>
      <c r="H13" s="74"/>
      <c r="I13" s="168"/>
      <c r="J13" s="43"/>
      <c r="K13" s="156"/>
      <c r="L13" s="157"/>
      <c r="M13" s="158"/>
    </row>
    <row r="14" spans="1:13" ht="21" customHeight="1">
      <c r="A14" s="104"/>
      <c r="B14" s="67"/>
      <c r="C14" s="67"/>
      <c r="D14" s="67"/>
      <c r="E14" s="67"/>
      <c r="F14" s="67"/>
      <c r="G14" s="68"/>
      <c r="H14" s="74"/>
      <c r="I14" s="168"/>
      <c r="J14" s="43"/>
      <c r="K14" s="156"/>
      <c r="L14" s="157"/>
      <c r="M14" s="158"/>
    </row>
    <row r="15" spans="1:13" ht="21" customHeight="1">
      <c r="A15" s="104"/>
      <c r="B15" s="67"/>
      <c r="C15" s="67"/>
      <c r="D15" s="67"/>
      <c r="E15" s="67"/>
      <c r="F15" s="67"/>
      <c r="G15" s="68"/>
      <c r="H15" s="74"/>
      <c r="I15" s="168"/>
      <c r="J15" s="43"/>
      <c r="K15" s="156"/>
      <c r="L15" s="157"/>
      <c r="M15" s="158"/>
    </row>
    <row r="16" spans="1:13" ht="21" customHeight="1">
      <c r="A16" s="104"/>
      <c r="B16" s="67"/>
      <c r="C16" s="67"/>
      <c r="D16" s="67"/>
      <c r="E16" s="67"/>
      <c r="F16" s="67"/>
      <c r="G16" s="68"/>
      <c r="H16" s="74"/>
      <c r="I16" s="168"/>
      <c r="J16" s="43"/>
      <c r="K16" s="156"/>
      <c r="L16" s="157"/>
      <c r="M16" s="158"/>
    </row>
    <row r="17" spans="1:14" ht="21" customHeight="1">
      <c r="A17" s="104"/>
      <c r="B17" s="67"/>
      <c r="C17" s="67"/>
      <c r="D17" s="67"/>
      <c r="E17" s="67"/>
      <c r="F17" s="67"/>
      <c r="G17" s="68"/>
      <c r="H17" s="74"/>
      <c r="I17" s="168"/>
      <c r="J17" s="43"/>
      <c r="K17" s="156"/>
      <c r="L17" s="157"/>
      <c r="M17" s="158"/>
    </row>
    <row r="18" spans="1:14" ht="21" customHeight="1">
      <c r="A18" s="104"/>
      <c r="B18" s="67"/>
      <c r="C18" s="67"/>
      <c r="D18" s="67"/>
      <c r="E18" s="67"/>
      <c r="F18" s="67"/>
      <c r="G18" s="68"/>
      <c r="H18" s="74"/>
      <c r="I18" s="168"/>
      <c r="J18" s="43"/>
      <c r="K18" s="156"/>
      <c r="L18" s="157"/>
      <c r="M18" s="158"/>
    </row>
    <row r="19" spans="1:14" ht="21" customHeight="1">
      <c r="A19" s="104"/>
      <c r="B19" s="67"/>
      <c r="C19" s="67"/>
      <c r="D19" s="67"/>
      <c r="E19" s="67"/>
      <c r="F19" s="67"/>
      <c r="G19" s="68"/>
      <c r="H19" s="74"/>
      <c r="I19" s="168"/>
      <c r="J19" s="43"/>
      <c r="K19" s="156"/>
      <c r="L19" s="157"/>
      <c r="M19" s="158"/>
    </row>
    <row r="20" spans="1:14" ht="21" customHeight="1">
      <c r="A20" s="104"/>
      <c r="B20" s="67"/>
      <c r="C20" s="67"/>
      <c r="D20" s="67"/>
      <c r="E20" s="67"/>
      <c r="F20" s="67"/>
      <c r="G20" s="68"/>
      <c r="H20" s="74"/>
      <c r="I20" s="168"/>
      <c r="J20" s="43"/>
      <c r="K20" s="156"/>
      <c r="L20" s="157"/>
      <c r="M20" s="158"/>
    </row>
    <row r="21" spans="1:14" ht="21" customHeight="1">
      <c r="A21" s="104"/>
      <c r="B21" s="67"/>
      <c r="C21" s="67"/>
      <c r="D21" s="67"/>
      <c r="E21" s="67"/>
      <c r="F21" s="67"/>
      <c r="G21" s="68"/>
      <c r="H21" s="74"/>
      <c r="I21" s="168"/>
      <c r="J21" s="43"/>
      <c r="K21" s="156"/>
      <c r="L21" s="157"/>
      <c r="M21" s="158"/>
    </row>
    <row r="22" spans="1:14" ht="21" customHeight="1">
      <c r="A22" s="104"/>
      <c r="B22" s="67"/>
      <c r="C22" s="67"/>
      <c r="D22" s="67"/>
      <c r="E22" s="67"/>
      <c r="F22" s="67"/>
      <c r="G22" s="68"/>
      <c r="H22" s="74"/>
      <c r="I22" s="168"/>
      <c r="J22" s="43"/>
      <c r="K22" s="156"/>
      <c r="L22" s="157"/>
      <c r="M22" s="158"/>
    </row>
    <row r="23" spans="1:14" ht="21" customHeight="1">
      <c r="A23" s="104"/>
      <c r="B23" s="67"/>
      <c r="C23" s="67"/>
      <c r="D23" s="67"/>
      <c r="E23" s="67"/>
      <c r="F23" s="67"/>
      <c r="G23" s="68"/>
      <c r="H23" s="74"/>
      <c r="I23" s="168"/>
      <c r="J23" s="43"/>
      <c r="K23" s="156"/>
      <c r="L23" s="157"/>
      <c r="M23" s="158"/>
    </row>
    <row r="24" spans="1:14" ht="21" customHeight="1">
      <c r="A24" s="104"/>
      <c r="B24" s="67"/>
      <c r="C24" s="67"/>
      <c r="D24" s="67"/>
      <c r="E24" s="67"/>
      <c r="F24" s="67"/>
      <c r="G24" s="68"/>
      <c r="H24" s="74"/>
      <c r="I24" s="168"/>
      <c r="J24" s="43"/>
      <c r="K24" s="156"/>
      <c r="L24" s="157"/>
      <c r="M24" s="158"/>
    </row>
    <row r="25" spans="1:14" ht="21" customHeight="1">
      <c r="A25" s="104"/>
      <c r="B25" s="67"/>
      <c r="C25" s="67"/>
      <c r="D25" s="67"/>
      <c r="E25" s="67"/>
      <c r="F25" s="67"/>
      <c r="G25" s="68"/>
      <c r="H25" s="74"/>
      <c r="I25" s="168"/>
      <c r="J25" s="43"/>
      <c r="K25" s="156"/>
      <c r="L25" s="157"/>
      <c r="M25" s="158"/>
    </row>
    <row r="26" spans="1:14" ht="21" customHeight="1">
      <c r="A26" s="104"/>
      <c r="B26" s="67"/>
      <c r="C26" s="67"/>
      <c r="D26" s="67"/>
      <c r="E26" s="67"/>
      <c r="F26" s="67"/>
      <c r="G26" s="68"/>
      <c r="H26" s="74"/>
      <c r="I26" s="168"/>
      <c r="J26" s="43"/>
      <c r="K26" s="156"/>
      <c r="L26" s="157"/>
      <c r="M26" s="158"/>
    </row>
    <row r="27" spans="1:14" ht="21" customHeight="1">
      <c r="A27" s="104"/>
      <c r="B27" s="67"/>
      <c r="C27" s="67"/>
      <c r="D27" s="67"/>
      <c r="E27" s="67"/>
      <c r="F27" s="67"/>
      <c r="G27" s="68"/>
      <c r="H27" s="74"/>
      <c r="I27" s="168"/>
      <c r="J27" s="43"/>
      <c r="K27" s="156"/>
      <c r="L27" s="157"/>
      <c r="M27" s="158"/>
    </row>
    <row r="28" spans="1:14" ht="21" customHeight="1">
      <c r="A28" s="104"/>
      <c r="B28" s="67"/>
      <c r="C28" s="67"/>
      <c r="D28" s="67"/>
      <c r="E28" s="67"/>
      <c r="F28" s="67"/>
      <c r="G28" s="68"/>
      <c r="H28" s="74"/>
      <c r="I28" s="168"/>
      <c r="J28" s="43"/>
      <c r="K28" s="156"/>
      <c r="L28" s="157"/>
      <c r="M28" s="158"/>
    </row>
    <row r="29" spans="1:14" ht="21" customHeight="1">
      <c r="A29" s="104"/>
      <c r="B29" s="67"/>
      <c r="C29" s="67"/>
      <c r="D29" s="67"/>
      <c r="E29" s="67"/>
      <c r="F29" s="67"/>
      <c r="G29" s="68"/>
      <c r="H29" s="74"/>
      <c r="I29" s="168"/>
      <c r="J29" s="43"/>
      <c r="K29" s="156"/>
      <c r="L29" s="157"/>
      <c r="M29" s="158"/>
    </row>
    <row r="30" spans="1:14" ht="21" customHeight="1">
      <c r="A30" s="104"/>
      <c r="B30" s="67"/>
      <c r="C30" s="67"/>
      <c r="D30" s="67"/>
      <c r="E30" s="67"/>
      <c r="F30" s="67"/>
      <c r="G30" s="68"/>
      <c r="H30" s="74"/>
      <c r="I30" s="168"/>
      <c r="J30" s="43"/>
      <c r="K30" s="156"/>
      <c r="L30" s="157"/>
      <c r="M30" s="158"/>
    </row>
    <row r="31" spans="1:14" ht="21" customHeight="1" thickBot="1">
      <c r="A31" s="105"/>
      <c r="B31" s="106"/>
      <c r="C31" s="106"/>
      <c r="D31" s="106"/>
      <c r="E31" s="106"/>
      <c r="F31" s="106"/>
      <c r="G31" s="107"/>
      <c r="H31" s="108"/>
      <c r="I31" s="169"/>
      <c r="J31" s="93"/>
      <c r="K31" s="159"/>
      <c r="L31" s="160"/>
      <c r="M31" s="161"/>
    </row>
    <row r="32" spans="1:14" ht="27" customHeight="1" thickBot="1">
      <c r="A32" s="162"/>
      <c r="B32" s="29"/>
      <c r="C32" s="29"/>
      <c r="D32" s="29"/>
      <c r="E32" s="29"/>
      <c r="F32" s="29"/>
      <c r="H32" s="166"/>
      <c r="I32" s="170" t="s">
        <v>55</v>
      </c>
      <c r="J32" s="163"/>
      <c r="K32" s="164"/>
      <c r="L32" s="164"/>
      <c r="M32" s="31"/>
      <c r="N32" s="30">
        <f>COUNTIF(G12:G21,"SI")</f>
        <v>0</v>
      </c>
    </row>
    <row r="33" spans="1:14" ht="19.95" customHeight="1">
      <c r="A33" s="162"/>
      <c r="B33" s="182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182"/>
      <c r="D33" s="182"/>
      <c r="E33" s="182"/>
      <c r="F33" s="31"/>
      <c r="G33" s="182" t="str">
        <f>IF(J32&gt;200,"ATTENZIONE: volume massimo superato. RIDURRE A NON più di 200mq"," ")</f>
        <v xml:space="preserve"> </v>
      </c>
      <c r="H33" s="182"/>
      <c r="I33" s="182"/>
      <c r="J33" s="182"/>
      <c r="K33" s="182"/>
      <c r="L33" s="182"/>
      <c r="M33" s="31"/>
    </row>
    <row r="34" spans="1:14" ht="21.6" thickBot="1">
      <c r="A34" s="162"/>
      <c r="B34" s="29"/>
      <c r="C34" s="165"/>
      <c r="D34" s="165"/>
      <c r="E34" s="165"/>
      <c r="F34" s="20"/>
      <c r="G34" s="20"/>
      <c r="H34" s="20"/>
      <c r="I34" s="20"/>
      <c r="J34" s="20"/>
      <c r="K34" s="20"/>
      <c r="L34" s="20"/>
      <c r="M34" s="31"/>
    </row>
    <row r="35" spans="1:14" ht="42" customHeight="1" thickBot="1">
      <c r="A35" s="21"/>
      <c r="B35" s="29"/>
      <c r="C35" s="15" t="s">
        <v>10</v>
      </c>
      <c r="D35" s="69"/>
      <c r="E35" s="70"/>
      <c r="F35" s="29"/>
      <c r="G35" s="21" t="s">
        <v>11</v>
      </c>
      <c r="H35" s="69"/>
      <c r="I35" s="71"/>
      <c r="J35" s="71"/>
      <c r="K35" s="72"/>
      <c r="L35" s="20"/>
      <c r="M35" s="31"/>
    </row>
    <row r="36" spans="1:14" ht="19.95" customHeight="1">
      <c r="A36" s="21"/>
      <c r="B36" s="29"/>
      <c r="C36" s="29"/>
      <c r="D36" s="31"/>
      <c r="E36" s="31"/>
      <c r="F36" s="29"/>
      <c r="G36" s="31"/>
      <c r="H36" s="21"/>
      <c r="I36" s="21"/>
      <c r="J36" s="21"/>
      <c r="K36" s="31"/>
      <c r="L36" s="31"/>
      <c r="M36" s="3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  <c r="K37" s="31"/>
      <c r="L37" s="31"/>
      <c r="M37" s="3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J32">
    <cfRule type="cellIs" dxfId="43" priority="1" operator="greaterThan">
      <formula>200</formula>
    </cfRule>
  </conditionalFormatting>
  <conditionalFormatting sqref="B33">
    <cfRule type="containsErrors" dxfId="42" priority="2">
      <formula>ISERROR(B33)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 r:id="rId1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Foglio2!$B$3:$B$4</xm:f>
          </x14:formula1>
          <xm:sqref>G12:G31</xm:sqref>
        </x14:dataValidation>
        <x14:dataValidation type="list" allowBlank="1" showInputMessage="1" showErrorMessage="1">
          <x14:formula1>
            <xm:f>Foglio2!$A$3:$A$4</xm:f>
          </x14:formula1>
          <xm:sqref>F12:F31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69" zoomScaleNormal="137" workbookViewId="0">
      <selection activeCell="I23" sqref="I23"/>
    </sheetView>
  </sheetViews>
  <sheetFormatPr defaultColWidth="11.19921875" defaultRowHeight="15.6"/>
  <cols>
    <col min="1" max="1" width="13.19921875" customWidth="1"/>
    <col min="2" max="2" width="43.296875" customWidth="1"/>
    <col min="3" max="3" width="10.69921875" customWidth="1"/>
    <col min="5" max="5" width="11.296875" customWidth="1"/>
    <col min="6" max="6" width="19.5" customWidth="1"/>
    <col min="7" max="7" width="12.69921875" customWidth="1"/>
    <col min="8" max="8" width="15" customWidth="1"/>
    <col min="9" max="9" width="16.69921875" customWidth="1"/>
    <col min="10" max="11" width="13.5" customWidth="1"/>
    <col min="12" max="12" width="16.69921875" customWidth="1"/>
    <col min="13" max="13" width="13.69921875" customWidth="1"/>
    <col min="14" max="14" width="13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09" t="s">
        <v>32</v>
      </c>
      <c r="B2" s="209"/>
      <c r="C2" s="209"/>
      <c r="D2" s="209"/>
      <c r="E2" s="209"/>
      <c r="F2" s="34"/>
      <c r="G2" s="26"/>
      <c r="H2" s="24" t="s">
        <v>34</v>
      </c>
      <c r="I2" s="210"/>
      <c r="J2" s="211"/>
      <c r="K2" s="212"/>
      <c r="L2" s="34"/>
      <c r="M2" s="109" t="s">
        <v>48</v>
      </c>
      <c r="N2" s="70"/>
    </row>
    <row r="3" spans="1:14" ht="16.2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.6" thickBot="1">
      <c r="A4" s="3" t="s">
        <v>33</v>
      </c>
      <c r="B4" s="204"/>
      <c r="C4" s="213"/>
      <c r="D4" s="213"/>
      <c r="E4" s="214"/>
      <c r="F4" s="3"/>
      <c r="G4" s="3" t="s">
        <v>14</v>
      </c>
      <c r="H4" s="204"/>
      <c r="I4" s="205"/>
      <c r="J4" s="205"/>
      <c r="K4" s="206"/>
      <c r="L4" s="34"/>
      <c r="M4" s="34"/>
      <c r="N4" s="9"/>
    </row>
    <row r="5" spans="1:14" ht="9" customHeight="1" thickBot="1">
      <c r="A5" s="4"/>
      <c r="B5" s="5"/>
      <c r="C5" s="6"/>
      <c r="D5" s="7"/>
      <c r="E5" s="5"/>
      <c r="F5" s="4"/>
      <c r="G5" s="17"/>
      <c r="H5" s="17"/>
      <c r="I5" s="17"/>
      <c r="J5" s="25"/>
      <c r="K5" s="8"/>
      <c r="L5" s="9"/>
      <c r="M5" s="9"/>
      <c r="N5" s="9"/>
    </row>
    <row r="6" spans="1:14" ht="48" customHeight="1" thickBot="1">
      <c r="A6" s="10" t="s">
        <v>2</v>
      </c>
      <c r="B6" s="185" t="s">
        <v>29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11" t="s">
        <v>16</v>
      </c>
      <c r="B8" s="112"/>
      <c r="C8" s="112"/>
      <c r="D8" s="113"/>
      <c r="E8" s="114">
        <v>105</v>
      </c>
      <c r="F8" s="13"/>
      <c r="G8" s="111" t="s">
        <v>12</v>
      </c>
      <c r="H8" s="112"/>
      <c r="I8" s="112"/>
      <c r="J8" s="115"/>
      <c r="K8" s="115"/>
      <c r="L8" s="114">
        <f>E8*70%</f>
        <v>73.5</v>
      </c>
      <c r="M8" s="9"/>
      <c r="N8" s="9"/>
    </row>
    <row r="9" spans="1:14" ht="16.2" thickBot="1">
      <c r="A9" s="118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9"/>
    </row>
    <row r="10" spans="1:14" ht="24" thickBot="1">
      <c r="A10" s="201" t="s">
        <v>31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3"/>
    </row>
    <row r="11" spans="1:14" ht="79.95" customHeight="1">
      <c r="A11" s="82" t="s">
        <v>3</v>
      </c>
      <c r="B11" s="83" t="s">
        <v>4</v>
      </c>
      <c r="C11" s="83" t="s">
        <v>5</v>
      </c>
      <c r="D11" s="83" t="s">
        <v>6</v>
      </c>
      <c r="E11" s="83" t="s">
        <v>7</v>
      </c>
      <c r="F11" s="83" t="s">
        <v>21</v>
      </c>
      <c r="G11" s="83" t="s">
        <v>17</v>
      </c>
      <c r="H11" s="99" t="s">
        <v>24</v>
      </c>
      <c r="I11" s="100" t="s">
        <v>23</v>
      </c>
      <c r="J11" s="100" t="s">
        <v>35</v>
      </c>
      <c r="K11" s="100" t="s">
        <v>36</v>
      </c>
      <c r="L11" s="83" t="s">
        <v>37</v>
      </c>
      <c r="M11" s="101" t="s">
        <v>18</v>
      </c>
      <c r="N11" s="102" t="s">
        <v>19</v>
      </c>
    </row>
    <row r="12" spans="1:14" ht="22.95" customHeight="1">
      <c r="A12" s="45"/>
      <c r="B12" s="46"/>
      <c r="C12" s="46"/>
      <c r="D12" s="46"/>
      <c r="E12" s="46"/>
      <c r="F12" s="46"/>
      <c r="G12" s="46"/>
      <c r="H12" s="47"/>
      <c r="I12" s="73"/>
      <c r="J12" s="74"/>
      <c r="K12" s="74"/>
      <c r="L12" s="47"/>
      <c r="M12" s="65"/>
      <c r="N12" s="63"/>
    </row>
    <row r="13" spans="1:14" ht="22.95" customHeight="1">
      <c r="A13" s="45"/>
      <c r="B13" s="46"/>
      <c r="C13" s="46"/>
      <c r="D13" s="46"/>
      <c r="E13" s="46"/>
      <c r="F13" s="46"/>
      <c r="G13" s="46"/>
      <c r="H13" s="47"/>
      <c r="I13" s="73"/>
      <c r="J13" s="74"/>
      <c r="K13" s="74"/>
      <c r="L13" s="47"/>
      <c r="M13" s="65"/>
      <c r="N13" s="63"/>
    </row>
    <row r="14" spans="1:14" ht="22.95" customHeight="1">
      <c r="A14" s="45"/>
      <c r="B14" s="46"/>
      <c r="C14" s="46"/>
      <c r="D14" s="46"/>
      <c r="E14" s="46"/>
      <c r="F14" s="46"/>
      <c r="G14" s="46"/>
      <c r="H14" s="47"/>
      <c r="I14" s="73"/>
      <c r="J14" s="74"/>
      <c r="K14" s="74"/>
      <c r="L14" s="47"/>
      <c r="M14" s="65"/>
      <c r="N14" s="63"/>
    </row>
    <row r="15" spans="1:14" ht="22.95" customHeight="1">
      <c r="A15" s="45"/>
      <c r="B15" s="46"/>
      <c r="C15" s="46"/>
      <c r="D15" s="46"/>
      <c r="E15" s="46"/>
      <c r="F15" s="46"/>
      <c r="G15" s="46"/>
      <c r="H15" s="47"/>
      <c r="I15" s="73"/>
      <c r="J15" s="74"/>
      <c r="K15" s="74"/>
      <c r="L15" s="47"/>
      <c r="M15" s="65"/>
      <c r="N15" s="63"/>
    </row>
    <row r="16" spans="1:14" ht="22.95" customHeight="1">
      <c r="A16" s="45"/>
      <c r="B16" s="46"/>
      <c r="C16" s="46"/>
      <c r="D16" s="46"/>
      <c r="E16" s="46"/>
      <c r="F16" s="46"/>
      <c r="G16" s="46"/>
      <c r="H16" s="47"/>
      <c r="I16" s="73"/>
      <c r="J16" s="74"/>
      <c r="K16" s="74"/>
      <c r="L16" s="47"/>
      <c r="M16" s="65"/>
      <c r="N16" s="63"/>
    </row>
    <row r="17" spans="1:14" ht="22.95" customHeight="1">
      <c r="A17" s="45"/>
      <c r="B17" s="46"/>
      <c r="C17" s="46"/>
      <c r="D17" s="46"/>
      <c r="E17" s="46"/>
      <c r="F17" s="46"/>
      <c r="G17" s="46"/>
      <c r="H17" s="47"/>
      <c r="I17" s="73"/>
      <c r="J17" s="74"/>
      <c r="K17" s="74"/>
      <c r="L17" s="47"/>
      <c r="M17" s="65"/>
      <c r="N17" s="63"/>
    </row>
    <row r="18" spans="1:14" ht="22.95" customHeight="1">
      <c r="A18" s="45"/>
      <c r="B18" s="46"/>
      <c r="C18" s="46"/>
      <c r="D18" s="46"/>
      <c r="E18" s="46"/>
      <c r="F18" s="46"/>
      <c r="G18" s="46"/>
      <c r="H18" s="47"/>
      <c r="I18" s="73"/>
      <c r="J18" s="74"/>
      <c r="K18" s="74"/>
      <c r="L18" s="47"/>
      <c r="M18" s="65"/>
      <c r="N18" s="63"/>
    </row>
    <row r="19" spans="1:14" ht="22.95" customHeight="1">
      <c r="A19" s="45"/>
      <c r="B19" s="46"/>
      <c r="C19" s="46"/>
      <c r="D19" s="46"/>
      <c r="E19" s="46"/>
      <c r="F19" s="46"/>
      <c r="G19" s="46"/>
      <c r="H19" s="47"/>
      <c r="I19" s="73"/>
      <c r="J19" s="74"/>
      <c r="K19" s="74"/>
      <c r="L19" s="47"/>
      <c r="M19" s="65"/>
      <c r="N19" s="63"/>
    </row>
    <row r="20" spans="1:14" ht="22.95" customHeight="1">
      <c r="A20" s="45"/>
      <c r="B20" s="46"/>
      <c r="C20" s="46"/>
      <c r="D20" s="46"/>
      <c r="E20" s="46"/>
      <c r="F20" s="46"/>
      <c r="G20" s="46"/>
      <c r="H20" s="47"/>
      <c r="I20" s="73"/>
      <c r="J20" s="74"/>
      <c r="K20" s="74"/>
      <c r="L20" s="47"/>
      <c r="M20" s="65"/>
      <c r="N20" s="63"/>
    </row>
    <row r="21" spans="1:14" ht="22.95" customHeight="1">
      <c r="A21" s="45"/>
      <c r="B21" s="46"/>
      <c r="C21" s="46"/>
      <c r="D21" s="46"/>
      <c r="E21" s="46"/>
      <c r="F21" s="46"/>
      <c r="G21" s="46"/>
      <c r="H21" s="47"/>
      <c r="I21" s="73"/>
      <c r="J21" s="74"/>
      <c r="K21" s="74"/>
      <c r="L21" s="47"/>
      <c r="M21" s="65"/>
      <c r="N21" s="63"/>
    </row>
    <row r="22" spans="1:14" ht="22.95" customHeight="1">
      <c r="A22" s="45"/>
      <c r="B22" s="46"/>
      <c r="C22" s="46"/>
      <c r="D22" s="46"/>
      <c r="E22" s="46"/>
      <c r="F22" s="46"/>
      <c r="G22" s="46"/>
      <c r="H22" s="47"/>
      <c r="I22" s="73"/>
      <c r="J22" s="74"/>
      <c r="K22" s="74"/>
      <c r="L22" s="47"/>
      <c r="M22" s="65"/>
      <c r="N22" s="63"/>
    </row>
    <row r="23" spans="1:14" ht="22.95" customHeight="1">
      <c r="A23" s="45"/>
      <c r="B23" s="46"/>
      <c r="C23" s="46"/>
      <c r="D23" s="46"/>
      <c r="E23" s="46"/>
      <c r="F23" s="46"/>
      <c r="G23" s="46"/>
      <c r="H23" s="47"/>
      <c r="I23" s="73"/>
      <c r="J23" s="74"/>
      <c r="K23" s="74"/>
      <c r="L23" s="47"/>
      <c r="M23" s="65"/>
      <c r="N23" s="63"/>
    </row>
    <row r="24" spans="1:14" ht="22.95" customHeight="1">
      <c r="A24" s="45"/>
      <c r="B24" s="46"/>
      <c r="C24" s="46"/>
      <c r="D24" s="46"/>
      <c r="E24" s="46"/>
      <c r="F24" s="46"/>
      <c r="G24" s="46"/>
      <c r="H24" s="47"/>
      <c r="I24" s="73"/>
      <c r="J24" s="74"/>
      <c r="K24" s="74"/>
      <c r="L24" s="47"/>
      <c r="M24" s="65"/>
      <c r="N24" s="63"/>
    </row>
    <row r="25" spans="1:14" ht="22.95" customHeight="1">
      <c r="A25" s="45"/>
      <c r="B25" s="46"/>
      <c r="C25" s="46"/>
      <c r="D25" s="46"/>
      <c r="E25" s="46"/>
      <c r="F25" s="46"/>
      <c r="G25" s="46"/>
      <c r="H25" s="47"/>
      <c r="I25" s="73"/>
      <c r="J25" s="74"/>
      <c r="K25" s="74"/>
      <c r="L25" s="47"/>
      <c r="M25" s="65"/>
      <c r="N25" s="63"/>
    </row>
    <row r="26" spans="1:14" ht="22.95" customHeight="1">
      <c r="A26" s="45"/>
      <c r="B26" s="46"/>
      <c r="C26" s="46"/>
      <c r="D26" s="46"/>
      <c r="E26" s="46"/>
      <c r="F26" s="46"/>
      <c r="G26" s="46"/>
      <c r="H26" s="47"/>
      <c r="I26" s="73"/>
      <c r="J26" s="74"/>
      <c r="K26" s="74"/>
      <c r="L26" s="47"/>
      <c r="M26" s="65"/>
      <c r="N26" s="63"/>
    </row>
    <row r="27" spans="1:14" ht="22.95" customHeight="1">
      <c r="A27" s="45"/>
      <c r="B27" s="46"/>
      <c r="C27" s="46"/>
      <c r="D27" s="46"/>
      <c r="E27" s="46"/>
      <c r="F27" s="46"/>
      <c r="G27" s="46"/>
      <c r="H27" s="47"/>
      <c r="I27" s="73"/>
      <c r="J27" s="74"/>
      <c r="K27" s="74"/>
      <c r="L27" s="47"/>
      <c r="M27" s="65"/>
      <c r="N27" s="63"/>
    </row>
    <row r="28" spans="1:14" ht="22.95" customHeight="1">
      <c r="A28" s="45"/>
      <c r="B28" s="46"/>
      <c r="C28" s="46"/>
      <c r="D28" s="46"/>
      <c r="E28" s="46"/>
      <c r="F28" s="46"/>
      <c r="G28" s="46"/>
      <c r="H28" s="47"/>
      <c r="I28" s="73"/>
      <c r="J28" s="74"/>
      <c r="K28" s="74"/>
      <c r="L28" s="47"/>
      <c r="M28" s="65"/>
      <c r="N28" s="63"/>
    </row>
    <row r="29" spans="1:14" ht="22.95" customHeight="1">
      <c r="A29" s="45"/>
      <c r="B29" s="46"/>
      <c r="C29" s="46"/>
      <c r="D29" s="46"/>
      <c r="E29" s="46"/>
      <c r="F29" s="46"/>
      <c r="G29" s="46"/>
      <c r="H29" s="47"/>
      <c r="I29" s="73"/>
      <c r="J29" s="74"/>
      <c r="K29" s="74"/>
      <c r="L29" s="47"/>
      <c r="M29" s="65"/>
      <c r="N29" s="63"/>
    </row>
    <row r="30" spans="1:14" ht="22.95" customHeight="1">
      <c r="A30" s="45"/>
      <c r="B30" s="46"/>
      <c r="C30" s="46"/>
      <c r="D30" s="46"/>
      <c r="E30" s="46"/>
      <c r="F30" s="46"/>
      <c r="G30" s="46"/>
      <c r="H30" s="47"/>
      <c r="I30" s="73"/>
      <c r="J30" s="74"/>
      <c r="K30" s="74"/>
      <c r="L30" s="47"/>
      <c r="M30" s="65"/>
      <c r="N30" s="63"/>
    </row>
    <row r="31" spans="1:14" ht="22.95" customHeight="1" thickBot="1">
      <c r="A31" s="49"/>
      <c r="B31" s="50"/>
      <c r="C31" s="50"/>
      <c r="D31" s="50"/>
      <c r="E31" s="50"/>
      <c r="F31" s="50"/>
      <c r="G31" s="50"/>
      <c r="H31" s="51"/>
      <c r="I31" s="110"/>
      <c r="J31" s="108"/>
      <c r="K31" s="108"/>
      <c r="L31" s="51"/>
      <c r="M31" s="66"/>
      <c r="N31" s="64"/>
    </row>
    <row r="32" spans="1:14" ht="25.05" customHeight="1" thickBot="1">
      <c r="A32" s="28"/>
      <c r="B32" s="52"/>
      <c r="C32" s="52"/>
      <c r="D32" s="52"/>
      <c r="E32" s="52"/>
      <c r="F32" s="52"/>
      <c r="G32" s="120" t="s">
        <v>13</v>
      </c>
      <c r="H32" s="121"/>
      <c r="I32" s="121"/>
      <c r="J32" s="122"/>
      <c r="K32" s="123"/>
      <c r="L32" s="116"/>
      <c r="M32" s="117"/>
      <c r="N32" s="117"/>
    </row>
    <row r="33" spans="1:14" ht="21" customHeight="1">
      <c r="A33" s="28"/>
      <c r="B33" s="191"/>
      <c r="C33" s="191"/>
      <c r="D33" s="19"/>
      <c r="E33" s="19"/>
      <c r="F33" s="9"/>
      <c r="G33" s="182" t="str">
        <f>IF(L32&gt;200,"ATTENZIONE: volume massimo superato. RIDURRE A NON più di 200mq"," ")</f>
        <v xml:space="preserve"> </v>
      </c>
      <c r="H33" s="182"/>
      <c r="I33" s="182"/>
      <c r="J33" s="182"/>
      <c r="K33" s="182"/>
      <c r="L33" s="182"/>
      <c r="M33" s="182"/>
      <c r="N33" s="182"/>
    </row>
    <row r="34" spans="1:14" ht="21.6" thickBot="1">
      <c r="A34" s="28"/>
      <c r="B34" s="2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1.6" thickBot="1">
      <c r="A35" s="21"/>
      <c r="B35" s="29"/>
      <c r="C35" s="15" t="s">
        <v>10</v>
      </c>
      <c r="D35" s="69"/>
      <c r="E35" s="70"/>
      <c r="F35" s="29"/>
      <c r="H35" s="21"/>
      <c r="I35" s="21" t="s">
        <v>50</v>
      </c>
      <c r="J35" s="69"/>
      <c r="K35" s="71"/>
      <c r="L35" s="71"/>
      <c r="M35" s="72"/>
      <c r="N35" s="20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L12">
    <cfRule type="cellIs" dxfId="39" priority="40" operator="greaterThan">
      <formula>$I$12</formula>
    </cfRule>
  </conditionalFormatting>
  <conditionalFormatting sqref="L13">
    <cfRule type="cellIs" dxfId="38" priority="39" operator="greaterThan">
      <formula>$I$13</formula>
    </cfRule>
  </conditionalFormatting>
  <conditionalFormatting sqref="L14">
    <cfRule type="cellIs" dxfId="37" priority="38" operator="greaterThan">
      <formula>$I$14</formula>
    </cfRule>
  </conditionalFormatting>
  <conditionalFormatting sqref="L15">
    <cfRule type="cellIs" dxfId="36" priority="37" operator="greaterThan">
      <formula>$I$15</formula>
    </cfRule>
  </conditionalFormatting>
  <conditionalFormatting sqref="L16">
    <cfRule type="cellIs" dxfId="35" priority="36" operator="greaterThan">
      <formula>$I$16</formula>
    </cfRule>
  </conditionalFormatting>
  <conditionalFormatting sqref="L17">
    <cfRule type="cellIs" dxfId="34" priority="35" operator="greaterThan">
      <formula>$I$17</formula>
    </cfRule>
  </conditionalFormatting>
  <conditionalFormatting sqref="L18">
    <cfRule type="cellIs" dxfId="33" priority="34" operator="greaterThan">
      <formula>$I$18</formula>
    </cfRule>
  </conditionalFormatting>
  <conditionalFormatting sqref="L19">
    <cfRule type="cellIs" dxfId="32" priority="33" operator="greaterThan">
      <formula>$I$19</formula>
    </cfRule>
  </conditionalFormatting>
  <conditionalFormatting sqref="L20">
    <cfRule type="cellIs" dxfId="31" priority="32" operator="greaterThan">
      <formula>$I$20</formula>
    </cfRule>
  </conditionalFormatting>
  <conditionalFormatting sqref="L21">
    <cfRule type="cellIs" dxfId="30" priority="31" operator="greaterThan">
      <formula>$I$21</formula>
    </cfRule>
  </conditionalFormatting>
  <conditionalFormatting sqref="L22">
    <cfRule type="cellIs" dxfId="29" priority="30" operator="greaterThan">
      <formula>$I$22</formula>
    </cfRule>
  </conditionalFormatting>
  <conditionalFormatting sqref="L23">
    <cfRule type="cellIs" dxfId="28" priority="29" operator="greaterThan">
      <formula>$I$23</formula>
    </cfRule>
  </conditionalFormatting>
  <conditionalFormatting sqref="L24">
    <cfRule type="cellIs" dxfId="27" priority="28" operator="greaterThan">
      <formula>$I$24</formula>
    </cfRule>
  </conditionalFormatting>
  <conditionalFormatting sqref="L25">
    <cfRule type="cellIs" dxfId="26" priority="27" operator="greaterThan">
      <formula>$I$25</formula>
    </cfRule>
  </conditionalFormatting>
  <conditionalFormatting sqref="L26">
    <cfRule type="cellIs" dxfId="25" priority="26" operator="greaterThan">
      <formula>$I$26</formula>
    </cfRule>
  </conditionalFormatting>
  <conditionalFormatting sqref="L27">
    <cfRule type="cellIs" dxfId="24" priority="25" operator="greaterThan">
      <formula>$I$27</formula>
    </cfRule>
  </conditionalFormatting>
  <conditionalFormatting sqref="L28">
    <cfRule type="cellIs" dxfId="23" priority="24" operator="greaterThan">
      <formula>$I$28</formula>
    </cfRule>
  </conditionalFormatting>
  <conditionalFormatting sqref="L29">
    <cfRule type="cellIs" dxfId="22" priority="23" operator="greaterThan">
      <formula>$I$29</formula>
    </cfRule>
  </conditionalFormatting>
  <conditionalFormatting sqref="L30">
    <cfRule type="cellIs" dxfId="21" priority="22" operator="greaterThan">
      <formula>$I$30</formula>
    </cfRule>
  </conditionalFormatting>
  <conditionalFormatting sqref="L31">
    <cfRule type="cellIs" dxfId="20" priority="21" operator="greaterThan">
      <formula>$I$31</formula>
    </cfRule>
  </conditionalFormatting>
  <conditionalFormatting sqref="I12">
    <cfRule type="cellIs" dxfId="19" priority="20" operator="greaterThan">
      <formula>$H$12</formula>
    </cfRule>
  </conditionalFormatting>
  <conditionalFormatting sqref="I13">
    <cfRule type="cellIs" dxfId="18" priority="19" operator="greaterThan">
      <formula>$H$13</formula>
    </cfRule>
  </conditionalFormatting>
  <conditionalFormatting sqref="I14">
    <cfRule type="cellIs" dxfId="17" priority="18" operator="greaterThan">
      <formula>$H$14</formula>
    </cfRule>
  </conditionalFormatting>
  <conditionalFormatting sqref="I15">
    <cfRule type="cellIs" dxfId="16" priority="17" operator="greaterThan">
      <formula>$H$15</formula>
    </cfRule>
  </conditionalFormatting>
  <conditionalFormatting sqref="I18">
    <cfRule type="cellIs" dxfId="15" priority="16" operator="greaterThan">
      <formula>$H$18</formula>
    </cfRule>
  </conditionalFormatting>
  <conditionalFormatting sqref="I19">
    <cfRule type="cellIs" dxfId="14" priority="15" operator="greaterThan">
      <formula>$H$19</formula>
    </cfRule>
  </conditionalFormatting>
  <conditionalFormatting sqref="I20">
    <cfRule type="cellIs" dxfId="13" priority="14" operator="greaterThan">
      <formula>$H$20</formula>
    </cfRule>
  </conditionalFormatting>
  <conditionalFormatting sqref="I21">
    <cfRule type="cellIs" dxfId="12" priority="13" operator="greaterThan">
      <formula>$H$21</formula>
    </cfRule>
  </conditionalFormatting>
  <conditionalFormatting sqref="I22">
    <cfRule type="cellIs" dxfId="11" priority="12" operator="greaterThan">
      <formula>$H$22</formula>
    </cfRule>
  </conditionalFormatting>
  <conditionalFormatting sqref="I23">
    <cfRule type="cellIs" dxfId="10" priority="11" operator="greaterThan">
      <formula>$H$23</formula>
    </cfRule>
  </conditionalFormatting>
  <conditionalFormatting sqref="I24">
    <cfRule type="cellIs" dxfId="9" priority="10" operator="greaterThan">
      <formula>$H$24</formula>
    </cfRule>
  </conditionalFormatting>
  <conditionalFormatting sqref="I25">
    <cfRule type="cellIs" dxfId="8" priority="9" operator="greaterThan">
      <formula>$H$25</formula>
    </cfRule>
  </conditionalFormatting>
  <conditionalFormatting sqref="I16">
    <cfRule type="cellIs" dxfId="7" priority="8" operator="greaterThan">
      <formula>$H$16</formula>
    </cfRule>
  </conditionalFormatting>
  <conditionalFormatting sqref="I17">
    <cfRule type="cellIs" dxfId="6" priority="7" operator="greaterThan">
      <formula>$H$17</formula>
    </cfRule>
  </conditionalFormatting>
  <conditionalFormatting sqref="I26">
    <cfRule type="cellIs" dxfId="5" priority="6" operator="greaterThan">
      <formula>$H$26</formula>
    </cfRule>
  </conditionalFormatting>
  <conditionalFormatting sqref="I27">
    <cfRule type="cellIs" dxfId="4" priority="5" operator="greaterThan">
      <formula>$H$27</formula>
    </cfRule>
  </conditionalFormatting>
  <conditionalFormatting sqref="I28">
    <cfRule type="cellIs" dxfId="3" priority="4" operator="greaterThan">
      <formula>$H$28</formula>
    </cfRule>
  </conditionalFormatting>
  <conditionalFormatting sqref="I29">
    <cfRule type="cellIs" dxfId="2" priority="3" operator="greaterThan">
      <formula>$H$29</formula>
    </cfRule>
  </conditionalFormatting>
  <conditionalFormatting sqref="I30">
    <cfRule type="cellIs" dxfId="1" priority="2" operator="greaterThan">
      <formula>$H$30</formula>
    </cfRule>
  </conditionalFormatting>
  <conditionalFormatting sqref="I31">
    <cfRule type="cellIs" dxfId="0" priority="1" operator="greaterThan">
      <formula>$H$31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6" sqref="B6"/>
    </sheetView>
  </sheetViews>
  <sheetFormatPr defaultColWidth="11" defaultRowHeight="15.6"/>
  <cols>
    <col min="1" max="1" width="51.5" customWidth="1"/>
    <col min="2" max="2" width="58.69921875" customWidth="1"/>
  </cols>
  <sheetData>
    <row r="2" spans="1:2" ht="42">
      <c r="A2" s="1" t="s">
        <v>15</v>
      </c>
      <c r="B2" s="1" t="s">
        <v>8</v>
      </c>
    </row>
    <row r="3" spans="1:2">
      <c r="A3" s="2" t="s">
        <v>0</v>
      </c>
      <c r="B3" s="2" t="s">
        <v>0</v>
      </c>
    </row>
    <row r="4" spans="1: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CME SOSTEGNO</vt:lpstr>
      <vt:lpstr>CMC PAGAMENTO</vt:lpstr>
      <vt:lpstr>CME PDF</vt:lpstr>
      <vt:lpstr>CMC PDF</vt:lpstr>
      <vt:lpstr>Foglio2</vt:lpstr>
      <vt:lpstr>'CMC PAGAMENTO'!Area_stampa</vt:lpstr>
      <vt:lpstr>'CMC PDF'!Area_stampa</vt:lpstr>
      <vt:lpstr>'CME PDF'!Area_stampa</vt:lpstr>
      <vt:lpstr>'CME SOSTEGNO'!Area_stampa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Musante Luca</cp:lastModifiedBy>
  <cp:lastPrinted>2022-02-15T11:14:39Z</cp:lastPrinted>
  <dcterms:created xsi:type="dcterms:W3CDTF">2022-02-01T14:53:03Z</dcterms:created>
  <dcterms:modified xsi:type="dcterms:W3CDTF">2022-02-18T10:47:52Z</dcterms:modified>
</cp:coreProperties>
</file>