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usante\Desktop\152827 Benatti\"/>
    </mc:Choice>
  </mc:AlternateContent>
  <bookViews>
    <workbookView xWindow="-180" yWindow="0" windowWidth="28800" windowHeight="14316"/>
  </bookViews>
  <sheets>
    <sheet name="CME SOSTEGNO" sheetId="1" r:id="rId1"/>
    <sheet name="CMC PAGAMENTO" sheetId="6" r:id="rId2"/>
    <sheet name="NOTE" sheetId="12" r:id="rId3"/>
    <sheet name="CME PDF" sheetId="11" state="hidden" r:id="rId4"/>
    <sheet name="CMC PDF" sheetId="10" state="hidden" r:id="rId5"/>
    <sheet name="Foglio2" sheetId="2" state="hidden" r:id="rId6"/>
  </sheets>
  <definedNames>
    <definedName name="_xlnm.Print_Area" localSheetId="1">'CMC PAGAMENTO'!$A$1:$N$108</definedName>
    <definedName name="_xlnm.Print_Area" localSheetId="4">'CMC PDF'!$A$2:$N$35</definedName>
    <definedName name="_xlnm.Print_Area" localSheetId="3">'CME PDF'!$A$2:$L$35</definedName>
    <definedName name="_xlnm.Print_Area" localSheetId="0">'CME SOSTEGNO'!$A$1:$M$109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0" i="6" l="1"/>
  <c r="H68" i="6"/>
  <c r="L67" i="6"/>
  <c r="K67" i="6"/>
  <c r="J67" i="6"/>
  <c r="H67" i="6"/>
  <c r="I67" i="6"/>
  <c r="G67" i="6"/>
  <c r="F67" i="6"/>
  <c r="E67" i="6"/>
  <c r="D67" i="6"/>
  <c r="C67" i="6"/>
  <c r="B67" i="6"/>
  <c r="K66" i="6"/>
  <c r="J66" i="6"/>
  <c r="L66" i="6"/>
  <c r="I66" i="6"/>
  <c r="H66" i="6"/>
  <c r="G66" i="6"/>
  <c r="F66" i="6"/>
  <c r="E66" i="6"/>
  <c r="D66" i="6"/>
  <c r="C66" i="6"/>
  <c r="B66" i="6"/>
  <c r="K65" i="6"/>
  <c r="J65" i="6"/>
  <c r="L65" i="6"/>
  <c r="H65" i="6"/>
  <c r="I65" i="6"/>
  <c r="G65" i="6"/>
  <c r="F65" i="6"/>
  <c r="E65" i="6"/>
  <c r="D65" i="6"/>
  <c r="C65" i="6"/>
  <c r="B65" i="6"/>
  <c r="K64" i="6"/>
  <c r="L64" i="6"/>
  <c r="J64" i="6"/>
  <c r="H64" i="6"/>
  <c r="I64" i="6"/>
  <c r="G64" i="6"/>
  <c r="F64" i="6"/>
  <c r="E64" i="6"/>
  <c r="D64" i="6"/>
  <c r="C64" i="6"/>
  <c r="B64" i="6"/>
  <c r="K63" i="6"/>
  <c r="J63" i="6"/>
  <c r="L63" i="6"/>
  <c r="H63" i="6"/>
  <c r="I63" i="6"/>
  <c r="G63" i="6"/>
  <c r="F63" i="6"/>
  <c r="E63" i="6"/>
  <c r="D63" i="6"/>
  <c r="C63" i="6"/>
  <c r="B63" i="6"/>
  <c r="M62" i="6"/>
  <c r="L62" i="6"/>
  <c r="K62" i="6"/>
  <c r="J62" i="6"/>
  <c r="H62" i="6"/>
  <c r="I62" i="6"/>
  <c r="G62" i="6"/>
  <c r="F62" i="6"/>
  <c r="E62" i="6"/>
  <c r="D62" i="6"/>
  <c r="C62" i="6"/>
  <c r="B62" i="6"/>
  <c r="K61" i="6"/>
  <c r="J61" i="6"/>
  <c r="L61" i="6"/>
  <c r="I61" i="6"/>
  <c r="H61" i="6"/>
  <c r="G61" i="6"/>
  <c r="F61" i="6"/>
  <c r="E61" i="6"/>
  <c r="D61" i="6"/>
  <c r="C61" i="6"/>
  <c r="B61" i="6"/>
  <c r="L60" i="6"/>
  <c r="H60" i="6"/>
  <c r="G60" i="6"/>
  <c r="F60" i="6"/>
  <c r="E60" i="6"/>
  <c r="D60" i="6"/>
  <c r="C60" i="6"/>
  <c r="B60" i="6"/>
  <c r="L59" i="6"/>
  <c r="K59" i="6"/>
  <c r="J59" i="6"/>
  <c r="H59" i="6"/>
  <c r="I59" i="6"/>
  <c r="G59" i="6"/>
  <c r="F59" i="6"/>
  <c r="E59" i="6"/>
  <c r="D59" i="6"/>
  <c r="C59" i="6"/>
  <c r="B59" i="6"/>
  <c r="K58" i="6"/>
  <c r="J58" i="6"/>
  <c r="L58" i="6"/>
  <c r="I58" i="6"/>
  <c r="H58" i="6"/>
  <c r="G58" i="6"/>
  <c r="F58" i="6"/>
  <c r="E58" i="6"/>
  <c r="D58" i="6"/>
  <c r="C58" i="6"/>
  <c r="B58" i="6"/>
  <c r="K57" i="6"/>
  <c r="J57" i="6"/>
  <c r="L57" i="6"/>
  <c r="H57" i="6"/>
  <c r="I57" i="6"/>
  <c r="G57" i="6"/>
  <c r="F57" i="6"/>
  <c r="E57" i="6"/>
  <c r="D57" i="6"/>
  <c r="C57" i="6"/>
  <c r="B57" i="6"/>
  <c r="K56" i="6"/>
  <c r="L56" i="6"/>
  <c r="J56" i="6"/>
  <c r="H56" i="6"/>
  <c r="I56" i="6"/>
  <c r="G56" i="6"/>
  <c r="F56" i="6"/>
  <c r="E56" i="6"/>
  <c r="D56" i="6"/>
  <c r="C56" i="6"/>
  <c r="B56" i="6"/>
  <c r="K55" i="6"/>
  <c r="J55" i="6"/>
  <c r="L55" i="6"/>
  <c r="H55" i="6"/>
  <c r="I55" i="6"/>
  <c r="G55" i="6"/>
  <c r="F55" i="6"/>
  <c r="E55" i="6"/>
  <c r="D55" i="6"/>
  <c r="C55" i="6"/>
  <c r="B55" i="6"/>
  <c r="M54" i="6"/>
  <c r="L54" i="6"/>
  <c r="K54" i="6"/>
  <c r="J54" i="6"/>
  <c r="H54" i="6"/>
  <c r="I54" i="6"/>
  <c r="G54" i="6"/>
  <c r="F54" i="6"/>
  <c r="E54" i="6"/>
  <c r="D54" i="6"/>
  <c r="C54" i="6"/>
  <c r="B54" i="6"/>
  <c r="K53" i="6"/>
  <c r="J53" i="6"/>
  <c r="L53" i="6"/>
  <c r="I53" i="6"/>
  <c r="H53" i="6"/>
  <c r="G53" i="6"/>
  <c r="F53" i="6"/>
  <c r="E53" i="6"/>
  <c r="D53" i="6"/>
  <c r="C53" i="6"/>
  <c r="B53" i="6"/>
  <c r="K52" i="6"/>
  <c r="J52" i="6"/>
  <c r="L52" i="6"/>
  <c r="I52" i="6"/>
  <c r="H52" i="6"/>
  <c r="G52" i="6"/>
  <c r="F52" i="6"/>
  <c r="E52" i="6"/>
  <c r="D52" i="6"/>
  <c r="C52" i="6"/>
  <c r="B52" i="6"/>
  <c r="L51" i="6"/>
  <c r="K51" i="6"/>
  <c r="J51" i="6"/>
  <c r="H51" i="6"/>
  <c r="I51" i="6"/>
  <c r="G51" i="6"/>
  <c r="F51" i="6"/>
  <c r="E51" i="6"/>
  <c r="D51" i="6"/>
  <c r="C51" i="6"/>
  <c r="B51" i="6"/>
  <c r="K50" i="6"/>
  <c r="J50" i="6"/>
  <c r="L50" i="6"/>
  <c r="I50" i="6"/>
  <c r="H50" i="6"/>
  <c r="G50" i="6"/>
  <c r="F50" i="6"/>
  <c r="E50" i="6"/>
  <c r="D50" i="6"/>
  <c r="C50" i="6"/>
  <c r="B50" i="6"/>
  <c r="K49" i="6"/>
  <c r="J49" i="6"/>
  <c r="L49" i="6"/>
  <c r="H49" i="6"/>
  <c r="I49" i="6"/>
  <c r="G49" i="6"/>
  <c r="F49" i="6"/>
  <c r="E49" i="6"/>
  <c r="D49" i="6"/>
  <c r="C49" i="6"/>
  <c r="B49" i="6"/>
  <c r="K48" i="6"/>
  <c r="L48" i="6"/>
  <c r="J48" i="6"/>
  <c r="H48" i="6"/>
  <c r="I48" i="6"/>
  <c r="G48" i="6"/>
  <c r="F48" i="6"/>
  <c r="E48" i="6"/>
  <c r="D48" i="6"/>
  <c r="C48" i="6"/>
  <c r="B48" i="6"/>
  <c r="L44" i="6"/>
  <c r="H40" i="6"/>
  <c r="B40" i="6"/>
  <c r="D107" i="1"/>
  <c r="E107" i="1"/>
  <c r="B107" i="1"/>
  <c r="N68" i="1"/>
  <c r="J67" i="1"/>
  <c r="K66" i="1"/>
  <c r="J66" i="1"/>
  <c r="K65" i="1"/>
  <c r="J65" i="1"/>
  <c r="J64" i="1"/>
  <c r="K63" i="1"/>
  <c r="J63" i="1"/>
  <c r="J62" i="1"/>
  <c r="K62" i="1"/>
  <c r="J61" i="1"/>
  <c r="K61" i="1"/>
  <c r="J60" i="1"/>
  <c r="J59" i="1"/>
  <c r="K58" i="1"/>
  <c r="J58" i="1"/>
  <c r="K57" i="1"/>
  <c r="J57" i="1"/>
  <c r="J56" i="1"/>
  <c r="K55" i="1"/>
  <c r="J55" i="1"/>
  <c r="K54" i="1"/>
  <c r="J54" i="1"/>
  <c r="J53" i="1"/>
  <c r="J52" i="1"/>
  <c r="J51" i="1"/>
  <c r="K50" i="1"/>
  <c r="J50" i="1"/>
  <c r="K49" i="1"/>
  <c r="J49" i="1"/>
  <c r="J48" i="1"/>
  <c r="L44" i="1"/>
  <c r="L86" i="6"/>
  <c r="L87" i="6"/>
  <c r="L88" i="6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85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12" i="1"/>
  <c r="M50" i="6"/>
  <c r="M60" i="6"/>
  <c r="M65" i="6"/>
  <c r="M66" i="6"/>
  <c r="M52" i="6"/>
  <c r="M56" i="6"/>
  <c r="M57" i="6"/>
  <c r="M63" i="6"/>
  <c r="M64" i="6"/>
  <c r="M55" i="6"/>
  <c r="M61" i="6"/>
  <c r="I68" i="6"/>
  <c r="I105" i="6"/>
  <c r="L68" i="6"/>
  <c r="L105" i="6"/>
  <c r="M48" i="6"/>
  <c r="M49" i="6"/>
  <c r="M53" i="6"/>
  <c r="M58" i="6"/>
  <c r="M51" i="6"/>
  <c r="M59" i="6"/>
  <c r="M67" i="6"/>
  <c r="J68" i="1"/>
  <c r="K68" i="1"/>
  <c r="K53" i="1"/>
  <c r="K48" i="1"/>
  <c r="K56" i="1"/>
  <c r="K64" i="1"/>
  <c r="K51" i="1"/>
  <c r="K59" i="1"/>
  <c r="K67" i="1"/>
  <c r="K52" i="1"/>
  <c r="K60" i="1"/>
  <c r="B12" i="6"/>
  <c r="B14" i="6"/>
  <c r="C107" i="1"/>
  <c r="M68" i="6"/>
  <c r="B106" i="1"/>
  <c r="H85" i="6"/>
  <c r="I85" i="6"/>
  <c r="K85" i="6"/>
  <c r="K91" i="6"/>
  <c r="J101" i="6"/>
  <c r="J85" i="6"/>
  <c r="I75" i="6"/>
  <c r="K17" i="6"/>
  <c r="K16" i="6"/>
  <c r="J17" i="6"/>
  <c r="K12" i="6"/>
  <c r="K13" i="6"/>
  <c r="K14" i="6"/>
  <c r="J12" i="6"/>
  <c r="L12" i="6"/>
  <c r="J91" i="6"/>
  <c r="L91" i="6"/>
  <c r="J22" i="6"/>
  <c r="K93" i="6"/>
  <c r="K97" i="6"/>
  <c r="K102" i="6"/>
  <c r="K103" i="6"/>
  <c r="K100" i="6"/>
  <c r="L85" i="6"/>
  <c r="L17" i="6"/>
  <c r="K104" i="6"/>
  <c r="J104" i="6"/>
  <c r="L104" i="6"/>
  <c r="H104" i="6"/>
  <c r="I104" i="6"/>
  <c r="G104" i="6"/>
  <c r="F104" i="6"/>
  <c r="E104" i="6"/>
  <c r="D104" i="6"/>
  <c r="C104" i="6"/>
  <c r="B104" i="6"/>
  <c r="B77" i="6"/>
  <c r="H77" i="6"/>
  <c r="L81" i="6"/>
  <c r="H105" i="6"/>
  <c r="J103" i="6"/>
  <c r="L103" i="6"/>
  <c r="H103" i="6"/>
  <c r="I103" i="6"/>
  <c r="G103" i="6"/>
  <c r="F103" i="6"/>
  <c r="E103" i="6"/>
  <c r="D103" i="6"/>
  <c r="C103" i="6"/>
  <c r="B103" i="6"/>
  <c r="J102" i="6"/>
  <c r="L102" i="6"/>
  <c r="H102" i="6"/>
  <c r="I102" i="6"/>
  <c r="G102" i="6"/>
  <c r="F102" i="6"/>
  <c r="E102" i="6"/>
  <c r="D102" i="6"/>
  <c r="C102" i="6"/>
  <c r="B102" i="6"/>
  <c r="K101" i="6"/>
  <c r="L101" i="6"/>
  <c r="G101" i="6"/>
  <c r="F101" i="6"/>
  <c r="E101" i="6"/>
  <c r="D101" i="6"/>
  <c r="C101" i="6"/>
  <c r="B101" i="6"/>
  <c r="J100" i="6"/>
  <c r="L100" i="6"/>
  <c r="G100" i="6"/>
  <c r="F100" i="6"/>
  <c r="E100" i="6"/>
  <c r="D100" i="6"/>
  <c r="C100" i="6"/>
  <c r="B100" i="6"/>
  <c r="K99" i="6"/>
  <c r="J99" i="6"/>
  <c r="L99" i="6"/>
  <c r="G99" i="6"/>
  <c r="F99" i="6"/>
  <c r="E99" i="6"/>
  <c r="D99" i="6"/>
  <c r="C99" i="6"/>
  <c r="B99" i="6"/>
  <c r="K98" i="6"/>
  <c r="J98" i="6"/>
  <c r="L98" i="6"/>
  <c r="G98" i="6"/>
  <c r="F98" i="6"/>
  <c r="E98" i="6"/>
  <c r="D98" i="6"/>
  <c r="C98" i="6"/>
  <c r="B98" i="6"/>
  <c r="J97" i="6"/>
  <c r="L97" i="6"/>
  <c r="G97" i="6"/>
  <c r="F97" i="6"/>
  <c r="E97" i="6"/>
  <c r="D97" i="6"/>
  <c r="C97" i="6"/>
  <c r="B97" i="6"/>
  <c r="K96" i="6"/>
  <c r="J96" i="6"/>
  <c r="H96" i="6"/>
  <c r="I96" i="6"/>
  <c r="G96" i="6"/>
  <c r="F96" i="6"/>
  <c r="E96" i="6"/>
  <c r="D96" i="6"/>
  <c r="C96" i="6"/>
  <c r="B96" i="6"/>
  <c r="K95" i="6"/>
  <c r="J95" i="6"/>
  <c r="L95" i="6"/>
  <c r="H95" i="6"/>
  <c r="I95" i="6"/>
  <c r="G95" i="6"/>
  <c r="F95" i="6"/>
  <c r="E95" i="6"/>
  <c r="D95" i="6"/>
  <c r="C95" i="6"/>
  <c r="B95" i="6"/>
  <c r="K94" i="6"/>
  <c r="J94" i="6"/>
  <c r="H94" i="6"/>
  <c r="I94" i="6"/>
  <c r="G94" i="6"/>
  <c r="F94" i="6"/>
  <c r="E94" i="6"/>
  <c r="D94" i="6"/>
  <c r="C94" i="6"/>
  <c r="B94" i="6"/>
  <c r="J93" i="6"/>
  <c r="L93" i="6"/>
  <c r="H93" i="6"/>
  <c r="I93" i="6"/>
  <c r="G93" i="6"/>
  <c r="F93" i="6"/>
  <c r="E93" i="6"/>
  <c r="D93" i="6"/>
  <c r="C93" i="6"/>
  <c r="B93" i="6"/>
  <c r="K92" i="6"/>
  <c r="J92" i="6"/>
  <c r="H92" i="6"/>
  <c r="I92" i="6"/>
  <c r="G92" i="6"/>
  <c r="F92" i="6"/>
  <c r="E92" i="6"/>
  <c r="D92" i="6"/>
  <c r="C92" i="6"/>
  <c r="B92" i="6"/>
  <c r="G91" i="6"/>
  <c r="F91" i="6"/>
  <c r="E91" i="6"/>
  <c r="D91" i="6"/>
  <c r="C91" i="6"/>
  <c r="B91" i="6"/>
  <c r="K90" i="6"/>
  <c r="J90" i="6"/>
  <c r="H90" i="6"/>
  <c r="I90" i="6"/>
  <c r="G90" i="6"/>
  <c r="F90" i="6"/>
  <c r="E90" i="6"/>
  <c r="D90" i="6"/>
  <c r="C90" i="6"/>
  <c r="B90" i="6"/>
  <c r="K89" i="6"/>
  <c r="J89" i="6"/>
  <c r="H89" i="6"/>
  <c r="I89" i="6"/>
  <c r="G89" i="6"/>
  <c r="F89" i="6"/>
  <c r="E89" i="6"/>
  <c r="D89" i="6"/>
  <c r="C89" i="6"/>
  <c r="B89" i="6"/>
  <c r="G88" i="6"/>
  <c r="F88" i="6"/>
  <c r="E88" i="6"/>
  <c r="D88" i="6"/>
  <c r="C88" i="6"/>
  <c r="B88" i="6"/>
  <c r="G87" i="6"/>
  <c r="F87" i="6"/>
  <c r="E87" i="6"/>
  <c r="D87" i="6"/>
  <c r="C87" i="6"/>
  <c r="B87" i="6"/>
  <c r="G86" i="6"/>
  <c r="F86" i="6"/>
  <c r="E86" i="6"/>
  <c r="D86" i="6"/>
  <c r="C86" i="6"/>
  <c r="B86" i="6"/>
  <c r="G85" i="6"/>
  <c r="F85" i="6"/>
  <c r="E85" i="6"/>
  <c r="D85" i="6"/>
  <c r="C85" i="6"/>
  <c r="B85" i="6"/>
  <c r="K103" i="1"/>
  <c r="K101" i="1"/>
  <c r="K100" i="1"/>
  <c r="H99" i="6"/>
  <c r="I99" i="6"/>
  <c r="H98" i="6"/>
  <c r="I98" i="6"/>
  <c r="H97" i="6"/>
  <c r="I97" i="6"/>
  <c r="K96" i="1"/>
  <c r="H91" i="6"/>
  <c r="I91" i="6"/>
  <c r="H88" i="6"/>
  <c r="I88" i="6"/>
  <c r="H87" i="6"/>
  <c r="I87" i="6"/>
  <c r="K85" i="1"/>
  <c r="L81" i="1"/>
  <c r="L90" i="6"/>
  <c r="L94" i="6"/>
  <c r="L96" i="6"/>
  <c r="L89" i="6"/>
  <c r="M89" i="6"/>
  <c r="L92" i="6"/>
  <c r="M92" i="6"/>
  <c r="H101" i="6"/>
  <c r="I101" i="6"/>
  <c r="H100" i="6"/>
  <c r="I100" i="6"/>
  <c r="M108" i="1"/>
  <c r="H86" i="6"/>
  <c r="I86" i="6"/>
  <c r="M104" i="6"/>
  <c r="M96" i="6"/>
  <c r="M97" i="6"/>
  <c r="M101" i="6"/>
  <c r="M88" i="6"/>
  <c r="M103" i="6"/>
  <c r="M99" i="6"/>
  <c r="M95" i="6"/>
  <c r="M93" i="6"/>
  <c r="M98" i="6"/>
  <c r="M102" i="6"/>
  <c r="M87" i="6"/>
  <c r="M91" i="6"/>
  <c r="M85" i="6"/>
  <c r="M94" i="6"/>
  <c r="M100" i="6"/>
  <c r="M90" i="6"/>
  <c r="K93" i="1"/>
  <c r="K88" i="1"/>
  <c r="K104" i="1"/>
  <c r="K86" i="1"/>
  <c r="K92" i="1"/>
  <c r="K91" i="1"/>
  <c r="K99" i="1"/>
  <c r="K94" i="1"/>
  <c r="K102" i="1"/>
  <c r="K97" i="1"/>
  <c r="K87" i="1"/>
  <c r="K95" i="1"/>
  <c r="K90" i="1"/>
  <c r="K98" i="1"/>
  <c r="K89" i="1"/>
  <c r="J13" i="6"/>
  <c r="L13" i="6"/>
  <c r="I106" i="6"/>
  <c r="M86" i="6"/>
  <c r="L106" i="6"/>
  <c r="K15" i="6"/>
  <c r="K18" i="6"/>
  <c r="K19" i="6"/>
  <c r="K20" i="6"/>
  <c r="K21" i="6"/>
  <c r="K22" i="6"/>
  <c r="L22" i="6"/>
  <c r="K23" i="6"/>
  <c r="K24" i="6"/>
  <c r="K25" i="6"/>
  <c r="K26" i="6"/>
  <c r="K27" i="6"/>
  <c r="K28" i="6"/>
  <c r="K29" i="6"/>
  <c r="K30" i="6"/>
  <c r="J18" i="6"/>
  <c r="J19" i="6"/>
  <c r="J20" i="6"/>
  <c r="J21" i="6"/>
  <c r="J23" i="6"/>
  <c r="L23" i="6"/>
  <c r="J24" i="6"/>
  <c r="L24" i="6"/>
  <c r="J25" i="6"/>
  <c r="L25" i="6"/>
  <c r="J26" i="6"/>
  <c r="J14" i="6"/>
  <c r="L14" i="6"/>
  <c r="J15" i="6"/>
  <c r="J16" i="6"/>
  <c r="L16" i="6"/>
  <c r="B4" i="6"/>
  <c r="H4" i="6"/>
  <c r="G33" i="11"/>
  <c r="N32" i="11"/>
  <c r="L8" i="11"/>
  <c r="G33" i="10"/>
  <c r="L8" i="10"/>
  <c r="K13" i="1"/>
  <c r="K14" i="1"/>
  <c r="H15" i="6"/>
  <c r="I15" i="6"/>
  <c r="H16" i="6"/>
  <c r="I16" i="6"/>
  <c r="H18" i="6"/>
  <c r="I18" i="6"/>
  <c r="K19" i="1"/>
  <c r="K20" i="1"/>
  <c r="K21" i="1"/>
  <c r="K22" i="1"/>
  <c r="H23" i="6"/>
  <c r="I23" i="6"/>
  <c r="K24" i="1"/>
  <c r="H27" i="6"/>
  <c r="I27" i="6"/>
  <c r="K30" i="1"/>
  <c r="H31" i="6"/>
  <c r="I31" i="6"/>
  <c r="J27" i="6"/>
  <c r="J28" i="6"/>
  <c r="J29" i="6"/>
  <c r="J30" i="6"/>
  <c r="L30" i="6"/>
  <c r="J31" i="6"/>
  <c r="K31" i="6"/>
  <c r="L8" i="1"/>
  <c r="L8" i="6"/>
  <c r="B13" i="6"/>
  <c r="C13" i="6"/>
  <c r="D13" i="6"/>
  <c r="E13" i="6"/>
  <c r="F13" i="6"/>
  <c r="G13" i="6"/>
  <c r="C14" i="6"/>
  <c r="D14" i="6"/>
  <c r="E14" i="6"/>
  <c r="F14" i="6"/>
  <c r="G14" i="6"/>
  <c r="B15" i="6"/>
  <c r="C15" i="6"/>
  <c r="D15" i="6"/>
  <c r="E15" i="6"/>
  <c r="F15" i="6"/>
  <c r="G15" i="6"/>
  <c r="B16" i="6"/>
  <c r="C16" i="6"/>
  <c r="D16" i="6"/>
  <c r="E16" i="6"/>
  <c r="F16" i="6"/>
  <c r="G16" i="6"/>
  <c r="B17" i="6"/>
  <c r="C17" i="6"/>
  <c r="D17" i="6"/>
  <c r="E17" i="6"/>
  <c r="F17" i="6"/>
  <c r="G17" i="6"/>
  <c r="B18" i="6"/>
  <c r="C18" i="6"/>
  <c r="D18" i="6"/>
  <c r="E18" i="6"/>
  <c r="F18" i="6"/>
  <c r="G18" i="6"/>
  <c r="B19" i="6"/>
  <c r="C19" i="6"/>
  <c r="D19" i="6"/>
  <c r="E19" i="6"/>
  <c r="F19" i="6"/>
  <c r="G19" i="6"/>
  <c r="B20" i="6"/>
  <c r="C20" i="6"/>
  <c r="D20" i="6"/>
  <c r="E20" i="6"/>
  <c r="F20" i="6"/>
  <c r="G20" i="6"/>
  <c r="B21" i="6"/>
  <c r="C21" i="6"/>
  <c r="D21" i="6"/>
  <c r="E21" i="6"/>
  <c r="F21" i="6"/>
  <c r="G21" i="6"/>
  <c r="B22" i="6"/>
  <c r="C22" i="6"/>
  <c r="D22" i="6"/>
  <c r="E22" i="6"/>
  <c r="F22" i="6"/>
  <c r="G22" i="6"/>
  <c r="B23" i="6"/>
  <c r="C23" i="6"/>
  <c r="D23" i="6"/>
  <c r="E23" i="6"/>
  <c r="F23" i="6"/>
  <c r="G23" i="6"/>
  <c r="B24" i="6"/>
  <c r="C24" i="6"/>
  <c r="D24" i="6"/>
  <c r="E24" i="6"/>
  <c r="F24" i="6"/>
  <c r="G24" i="6"/>
  <c r="B25" i="6"/>
  <c r="C25" i="6"/>
  <c r="D25" i="6"/>
  <c r="E25" i="6"/>
  <c r="F25" i="6"/>
  <c r="G25" i="6"/>
  <c r="B26" i="6"/>
  <c r="C26" i="6"/>
  <c r="D26" i="6"/>
  <c r="E26" i="6"/>
  <c r="F26" i="6"/>
  <c r="G26" i="6"/>
  <c r="B27" i="6"/>
  <c r="C27" i="6"/>
  <c r="D27" i="6"/>
  <c r="E27" i="6"/>
  <c r="F27" i="6"/>
  <c r="G27" i="6"/>
  <c r="B28" i="6"/>
  <c r="C28" i="6"/>
  <c r="D28" i="6"/>
  <c r="E28" i="6"/>
  <c r="F28" i="6"/>
  <c r="G28" i="6"/>
  <c r="B29" i="6"/>
  <c r="C29" i="6"/>
  <c r="D29" i="6"/>
  <c r="E29" i="6"/>
  <c r="F29" i="6"/>
  <c r="G29" i="6"/>
  <c r="B30" i="6"/>
  <c r="C30" i="6"/>
  <c r="D30" i="6"/>
  <c r="E30" i="6"/>
  <c r="F30" i="6"/>
  <c r="G30" i="6"/>
  <c r="B31" i="6"/>
  <c r="C31" i="6"/>
  <c r="D31" i="6"/>
  <c r="E31" i="6"/>
  <c r="F31" i="6"/>
  <c r="G31" i="6"/>
  <c r="C12" i="6"/>
  <c r="D12" i="6"/>
  <c r="E12" i="6"/>
  <c r="F12" i="6"/>
  <c r="G12" i="6"/>
  <c r="N32" i="1"/>
  <c r="B33" i="11"/>
  <c r="N104" i="6"/>
  <c r="N62" i="6"/>
  <c r="N54" i="6"/>
  <c r="N64" i="6"/>
  <c r="N65" i="6"/>
  <c r="N51" i="6"/>
  <c r="N63" i="6"/>
  <c r="N53" i="6"/>
  <c r="N50" i="6"/>
  <c r="N59" i="6"/>
  <c r="N58" i="6"/>
  <c r="N60" i="6"/>
  <c r="N56" i="6"/>
  <c r="N48" i="6"/>
  <c r="N67" i="6"/>
  <c r="N55" i="6"/>
  <c r="N57" i="6"/>
  <c r="N49" i="6"/>
  <c r="N66" i="6"/>
  <c r="N61" i="6"/>
  <c r="N52" i="6"/>
  <c r="N68" i="6"/>
  <c r="L54" i="1"/>
  <c r="L62" i="1"/>
  <c r="L66" i="1"/>
  <c r="L58" i="1"/>
  <c r="L50" i="1"/>
  <c r="L63" i="1"/>
  <c r="L55" i="1"/>
  <c r="L53" i="1"/>
  <c r="L56" i="1"/>
  <c r="L61" i="1"/>
  <c r="L48" i="1"/>
  <c r="L64" i="1"/>
  <c r="L51" i="1"/>
  <c r="L57" i="1"/>
  <c r="L52" i="1"/>
  <c r="L49" i="1"/>
  <c r="L59" i="1"/>
  <c r="L67" i="1"/>
  <c r="L65" i="1"/>
  <c r="L60" i="1"/>
  <c r="L68" i="1"/>
  <c r="L15" i="6"/>
  <c r="L31" i="6"/>
  <c r="N31" i="6"/>
  <c r="L21" i="6"/>
  <c r="M21" i="6"/>
  <c r="L29" i="6"/>
  <c r="M29" i="6"/>
  <c r="L20" i="6"/>
  <c r="M20" i="6"/>
  <c r="L28" i="6"/>
  <c r="L19" i="6"/>
  <c r="N19" i="6"/>
  <c r="L27" i="6"/>
  <c r="M27" i="6"/>
  <c r="L18" i="6"/>
  <c r="L26" i="6"/>
  <c r="N26" i="6"/>
  <c r="N103" i="6"/>
  <c r="N98" i="6"/>
  <c r="N92" i="6"/>
  <c r="N89" i="6"/>
  <c r="N90" i="6"/>
  <c r="N87" i="6"/>
  <c r="N102" i="6"/>
  <c r="N86" i="6"/>
  <c r="N85" i="6"/>
  <c r="N93" i="6"/>
  <c r="N97" i="6"/>
  <c r="N99" i="6"/>
  <c r="N96" i="6"/>
  <c r="N91" i="6"/>
  <c r="N95" i="6"/>
  <c r="N88" i="6"/>
  <c r="N94" i="6"/>
  <c r="N101" i="6"/>
  <c r="N100" i="6"/>
  <c r="L96" i="1"/>
  <c r="L101" i="1"/>
  <c r="L85" i="1"/>
  <c r="L93" i="1"/>
  <c r="L99" i="1"/>
  <c r="L90" i="1"/>
  <c r="L103" i="1"/>
  <c r="L86" i="1"/>
  <c r="L87" i="1"/>
  <c r="L94" i="1"/>
  <c r="L97" i="1"/>
  <c r="L91" i="1"/>
  <c r="L89" i="1"/>
  <c r="L104" i="1"/>
  <c r="L100" i="1"/>
  <c r="L88" i="1"/>
  <c r="L102" i="1"/>
  <c r="L92" i="1"/>
  <c r="L95" i="1"/>
  <c r="L98" i="1"/>
  <c r="H12" i="6"/>
  <c r="I12" i="6"/>
  <c r="J32" i="1"/>
  <c r="J105" i="1"/>
  <c r="M13" i="6"/>
  <c r="M17" i="6"/>
  <c r="L14" i="1"/>
  <c r="M23" i="6"/>
  <c r="M16" i="6"/>
  <c r="L25" i="1"/>
  <c r="L17" i="1"/>
  <c r="L29" i="1"/>
  <c r="L28" i="1"/>
  <c r="L26" i="1"/>
  <c r="N22" i="6"/>
  <c r="N28" i="6"/>
  <c r="M18" i="6"/>
  <c r="N15" i="6"/>
  <c r="M14" i="6"/>
  <c r="H14" i="6"/>
  <c r="I14" i="6"/>
  <c r="H13" i="6"/>
  <c r="I13" i="6"/>
  <c r="L12" i="1"/>
  <c r="H29" i="6"/>
  <c r="I29" i="6"/>
  <c r="K23" i="1"/>
  <c r="L22" i="1"/>
  <c r="L13" i="1"/>
  <c r="K29" i="1"/>
  <c r="L27" i="1"/>
  <c r="H26" i="6"/>
  <c r="I26" i="6"/>
  <c r="L24" i="1"/>
  <c r="L19" i="1"/>
  <c r="L21" i="1"/>
  <c r="H21" i="6"/>
  <c r="I21" i="6"/>
  <c r="H22" i="6"/>
  <c r="I22" i="6"/>
  <c r="L23" i="1"/>
  <c r="M24" i="6"/>
  <c r="K26" i="1"/>
  <c r="K27" i="1"/>
  <c r="H28" i="6"/>
  <c r="I28" i="6"/>
  <c r="M30" i="6"/>
  <c r="L31" i="1"/>
  <c r="K31" i="1"/>
  <c r="L30" i="1"/>
  <c r="H30" i="6"/>
  <c r="I30" i="6"/>
  <c r="K28" i="1"/>
  <c r="K25" i="1"/>
  <c r="H25" i="6"/>
  <c r="I25" i="6"/>
  <c r="H24" i="6"/>
  <c r="I24" i="6"/>
  <c r="L20" i="1"/>
  <c r="H20" i="6"/>
  <c r="I20" i="6"/>
  <c r="H19" i="6"/>
  <c r="I19" i="6"/>
  <c r="K18" i="1"/>
  <c r="L18" i="1"/>
  <c r="H17" i="6"/>
  <c r="I17" i="6"/>
  <c r="K17" i="1"/>
  <c r="K16" i="1"/>
  <c r="L16" i="1"/>
  <c r="K15" i="1"/>
  <c r="L15" i="1"/>
  <c r="K12" i="1"/>
  <c r="L32" i="1"/>
  <c r="K32" i="1"/>
  <c r="M22" i="6"/>
  <c r="N17" i="6"/>
  <c r="N16" i="6"/>
  <c r="N18" i="6"/>
  <c r="N29" i="6"/>
  <c r="M12" i="6"/>
  <c r="L32" i="6"/>
  <c r="I32" i="6"/>
  <c r="H32" i="6"/>
  <c r="M31" i="6"/>
  <c r="M28" i="6"/>
  <c r="N23" i="6"/>
  <c r="N21" i="6"/>
  <c r="N12" i="6"/>
  <c r="M26" i="6"/>
  <c r="M15" i="6"/>
  <c r="N14" i="6"/>
  <c r="N27" i="6"/>
  <c r="N20" i="6"/>
  <c r="N13" i="6"/>
  <c r="N30" i="6"/>
  <c r="M19" i="6"/>
  <c r="N24" i="6"/>
  <c r="N25" i="6"/>
  <c r="M25" i="6"/>
  <c r="L105" i="1"/>
  <c r="G107" i="1"/>
  <c r="K105" i="1"/>
  <c r="G106" i="1"/>
  <c r="R93" i="6"/>
  <c r="S93" i="6"/>
  <c r="N32" i="6"/>
  <c r="M32" i="6"/>
  <c r="M105" i="6"/>
  <c r="N105" i="6"/>
  <c r="R94" i="6"/>
  <c r="R95" i="6"/>
  <c r="R96" i="6"/>
  <c r="R98" i="6"/>
  <c r="R99" i="6"/>
  <c r="S94" i="6"/>
  <c r="S99" i="6"/>
  <c r="R100" i="6"/>
  <c r="S100" i="6"/>
</calcChain>
</file>

<file path=xl/sharedStrings.xml><?xml version="1.0" encoding="utf-8"?>
<sst xmlns="http://schemas.openxmlformats.org/spreadsheetml/2006/main" count="303" uniqueCount="71">
  <si>
    <t>SI</t>
  </si>
  <si>
    <t>RICHIEDENTE</t>
  </si>
  <si>
    <t>DESCRIZIONE INTERVENTO</t>
  </si>
  <si>
    <t>Progressivo</t>
  </si>
  <si>
    <t>Comune</t>
  </si>
  <si>
    <t>Sezione</t>
  </si>
  <si>
    <t xml:space="preserve">Foglio </t>
  </si>
  <si>
    <t>Mappale</t>
  </si>
  <si>
    <t>Terreno condotto in comodato (per cui serve la dichiarazione del comodante come da bando)</t>
  </si>
  <si>
    <t>NO</t>
  </si>
  <si>
    <t>Data</t>
  </si>
  <si>
    <t>Il Richiedente</t>
  </si>
  <si>
    <t>INTENSITA' DELL'AIUTO CONCESSO 70%, €/mq</t>
  </si>
  <si>
    <t xml:space="preserve">TOTALE </t>
  </si>
  <si>
    <t>CF/CUAA</t>
  </si>
  <si>
    <t>Investimento realizzato in Parchi Nazionali e Regionali / Zone “Natura 2000”</t>
  </si>
  <si>
    <t>UNITA' DI COSTO STANDARD PER IL RIPRISTINO DI TRATTI DI MURO A SECCO, €/mq</t>
  </si>
  <si>
    <t xml:space="preserve">Terreno posseduto a titolo di comodato </t>
  </si>
  <si>
    <t>Importo Spesa richiesta (€)</t>
  </si>
  <si>
    <t>Importo Contributo richiesto (€)</t>
  </si>
  <si>
    <t>Superficie di tratto di muro a secco da ripristinare (mq)</t>
  </si>
  <si>
    <t>Investimento realizzato in Parchi Nazionali e Regionali - Zone “Natura 2000”</t>
  </si>
  <si>
    <t>foglio N. …..... Di.. …...</t>
  </si>
  <si>
    <t>Superficie di tratto di muro a secco AMMESSO A sostegno (mq)</t>
  </si>
  <si>
    <t>Superficie di tratto di muro a secco RICHIESTO in domanda di SOSTEGNO (mq)</t>
  </si>
  <si>
    <t>COMPUTO METRICO ESTIMATIVO - ALLEGATO ALLA DOMANDA SOSTEGNO sottomisura 4.4</t>
  </si>
  <si>
    <t>ELENCO DEI TRATTI DI MURO DA RIPRISTINARE</t>
  </si>
  <si>
    <t>Lunghezza (m) media del tratto di muro</t>
  </si>
  <si>
    <t>Altezza (m) media del singolo tratto di muro</t>
  </si>
  <si>
    <t>Ripristino di tratti di muro a secco tradizionali per il sostegno dei terreni in pendio, realizzati con pietrame originale o comunque simile a quello dei muri circostanti e secondo le forme e le tipologie costruttive tradizionali, a regola d’arte, senza utilizzare cemento o alcun altro tipo di legante ( misurata esclusivamente la parte “a vista”, esclusa quindi la fondazione, del singolo tratto di muro).</t>
  </si>
  <si>
    <t>Ripristino di tratti di muro a secco tradizionali per il sostegno dei terreni in pendio, realizzati con pietrame originale o comunque simile a quello dei muri circostanti e secondo le forme e le tipologie costruttive tradizionali, a regola d’arte, senza utilizzare cemento o alcun altro tipo di legante (misurata esclusivamente la parte “a vista”, esclusa quindi la fondazione, del singolo tratto di muro).</t>
  </si>
  <si>
    <t>ELENCO DEI TRATTI DI MURO AMMESSI A FINANZIAMENTO E RIPRISTINATI</t>
  </si>
  <si>
    <t xml:space="preserve">COMPUTO METRICO CONSUNTIVO - ALLEGATO ALLA DOMANDA PAGAMENTO sottomisura 4.4 </t>
  </si>
  <si>
    <t>Beneficiario</t>
  </si>
  <si>
    <t xml:space="preserve">domanda di SOSTEGNO numero:   </t>
  </si>
  <si>
    <t>Lunghezza (m) media del tratto RIPRISTINATO</t>
  </si>
  <si>
    <t>Altezza (m) media del tratto RIPRISTINATO</t>
  </si>
  <si>
    <t>Superficie di tratto di muro a secco ripristinato (mq)</t>
  </si>
  <si>
    <t>mq concessi</t>
  </si>
  <si>
    <t>mq rendicontati</t>
  </si>
  <si>
    <t>scostamento percentuale</t>
  </si>
  <si>
    <t>mq scostamento</t>
  </si>
  <si>
    <t>franchigia</t>
  </si>
  <si>
    <t>scostamento %</t>
  </si>
  <si>
    <t>mq penalità</t>
  </si>
  <si>
    <t>mq liquidabili</t>
  </si>
  <si>
    <t>mq</t>
  </si>
  <si>
    <t>Euro</t>
  </si>
  <si>
    <t>foglio N. ....... Di.. …...</t>
  </si>
  <si>
    <t>ipotesi di penalità su rendicontato</t>
  </si>
  <si>
    <t>il beneficiario</t>
  </si>
  <si>
    <t xml:space="preserve">UNITA' DI COSTO STANDARD PER IL RIPRISTINO DI TRATTI DI MURO A SECCO, €/mq. </t>
  </si>
  <si>
    <t>numero progressivo</t>
  </si>
  <si>
    <t>esito istruttorio (riservato Regione)</t>
  </si>
  <si>
    <t xml:space="preserve">TOTALE   </t>
  </si>
  <si>
    <r>
      <t xml:space="preserve">Ammesso </t>
    </r>
    <r>
      <rPr>
        <sz val="12"/>
        <color theme="1"/>
        <rFont val="Calibri (Corpo)"/>
      </rPr>
      <t>(SI/NO)</t>
    </r>
  </si>
  <si>
    <r>
      <t>Superficie di tratto di muro a secco AMMESSO A sostegno (mq)                 (</t>
    </r>
    <r>
      <rPr>
        <sz val="12"/>
        <color rgb="FFFF0000"/>
        <rFont val="Calibri (Corpo)"/>
      </rPr>
      <t>da compilarsi a cura del beneficiario</t>
    </r>
    <r>
      <rPr>
        <sz val="12"/>
        <color theme="1"/>
        <rFont val="Calibri"/>
        <family val="2"/>
        <scheme val="minor"/>
      </rPr>
      <t>)</t>
    </r>
  </si>
  <si>
    <t>FIRMA del richiedente</t>
  </si>
  <si>
    <t>FIRMA del beneficiario</t>
  </si>
  <si>
    <t>superficie e conseguenti importi PARZIALI ---&gt;</t>
  </si>
  <si>
    <t>TOTALE PARZIALE</t>
  </si>
  <si>
    <t>questa versione semplifica la compilazione delle superfici arrotondando per difetto a 200 mq il totale delle superfici comprese fra 200 mq e 200,49 mq</t>
  </si>
  <si>
    <r>
      <t>per mantere inalterate le funzioni dei fogli di calcolo è opportuno</t>
    </r>
    <r>
      <rPr>
        <b/>
        <sz val="12"/>
        <color theme="1"/>
        <rFont val="Calibri"/>
        <family val="2"/>
        <scheme val="minor"/>
      </rPr>
      <t xml:space="preserve"> utilizzare per ogni richiedente un foglio di calcolo nuovo</t>
    </r>
    <r>
      <rPr>
        <sz val="12"/>
        <color theme="1"/>
        <rFont val="Calibri"/>
        <family val="2"/>
        <scheme val="minor"/>
      </rPr>
      <t>. Riutilizzando più volte lo stesso foglio di calcolo e azzerando gli importi del precedente si perdono funzioni di controllo</t>
    </r>
  </si>
  <si>
    <t xml:space="preserve"> </t>
  </si>
  <si>
    <t>SUPERFICIE ARROTONDATA AL MQ E CONSEQUENTI IMPORTI ---&gt;</t>
  </si>
  <si>
    <t>foglio N. 3 Di 3</t>
  </si>
  <si>
    <t>foglio N. 2 Di 3</t>
  </si>
  <si>
    <t>foglio N. 1 Di 3</t>
  </si>
  <si>
    <t>foglio N.2 Di 3</t>
  </si>
  <si>
    <t>foglio N.3 Di 3</t>
  </si>
  <si>
    <t>foglio N.1 Di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</si>
</sst>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[$€-2]\ * #,##0.00_-;\-[$€-2]\ * #,##0.00_-;_-[$€-2]\ * &quot;-&quot;??_-"/>
    <numFmt numFmtId="166" formatCode="_-* #,##0_-;\-* #,##0_-;_-* &quot;-&quot;??_-;_-@_-"/>
    <numFmt numFmtId="167" formatCode="0.00_ ;[Red]\-0.00\ "/>
    <numFmt numFmtId="168" formatCode="0.0000"/>
  </numFmts>
  <fonts count="30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Arial Narrow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 (Corpo)"/>
    </font>
    <font>
      <b/>
      <i/>
      <sz val="14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 (Corpo)"/>
    </font>
    <font>
      <sz val="12"/>
      <color rgb="FFFF0000"/>
      <name val="Calibri (Corpo)"/>
    </font>
    <font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63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41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4" fillId="0" borderId="0" xfId="1" applyNumberFormat="1" applyFont="1" applyAlignment="1" applyProtection="1">
      <alignment horizontal="right" vertical="center"/>
    </xf>
    <xf numFmtId="0" fontId="3" fillId="0" borderId="0" xfId="1" applyAlignment="1" applyProtection="1">
      <alignment vertical="center"/>
    </xf>
    <xf numFmtId="49" fontId="5" fillId="0" borderId="0" xfId="1" applyNumberFormat="1" applyFont="1" applyAlignment="1" applyProtection="1">
      <alignment horizontal="right" vertical="center"/>
    </xf>
    <xf numFmtId="49" fontId="3" fillId="0" borderId="0" xfId="1" applyNumberFormat="1" applyFont="1" applyAlignment="1" applyProtection="1">
      <alignment horizontal="left" vertical="center"/>
    </xf>
    <xf numFmtId="0" fontId="3" fillId="0" borderId="0" xfId="1" applyFont="1" applyAlignment="1" applyProtection="1">
      <alignment horizontal="left" vertical="center"/>
    </xf>
    <xf numFmtId="165" fontId="3" fillId="0" borderId="0" xfId="2" applyAlignment="1" applyProtection="1">
      <alignment vertical="center"/>
    </xf>
    <xf numFmtId="0" fontId="0" fillId="0" borderId="0" xfId="0" applyAlignment="1" applyProtection="1">
      <alignment vertical="center"/>
    </xf>
    <xf numFmtId="49" fontId="4" fillId="0" borderId="1" xfId="1" applyNumberFormat="1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Fill="1" applyAlignment="1" applyProtection="1">
      <alignment horizontal="right" vertical="center"/>
    </xf>
    <xf numFmtId="4" fontId="2" fillId="0" borderId="4" xfId="0" applyNumberFormat="1" applyFont="1" applyFill="1" applyBorder="1" applyAlignment="1" applyProtection="1">
      <alignment horizontal="center" vertical="center"/>
    </xf>
    <xf numFmtId="49" fontId="3" fillId="0" borderId="0" xfId="1" applyNumberFormat="1" applyBorder="1" applyAlignment="1" applyProtection="1">
      <alignment vertical="center"/>
    </xf>
    <xf numFmtId="49" fontId="17" fillId="0" borderId="0" xfId="1" applyNumberFormat="1" applyFont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49" fontId="15" fillId="0" borderId="0" xfId="1" applyNumberFormat="1" applyFont="1" applyAlignment="1" applyProtection="1">
      <alignment horizontal="right" vertical="top"/>
    </xf>
    <xf numFmtId="0" fontId="3" fillId="0" borderId="0" xfId="2" applyNumberFormat="1" applyAlignment="1" applyProtection="1">
      <alignment vertical="center"/>
    </xf>
    <xf numFmtId="49" fontId="15" fillId="0" borderId="0" xfId="1" applyNumberFormat="1" applyFont="1" applyAlignment="1" applyProtection="1">
      <alignment vertical="top"/>
    </xf>
    <xf numFmtId="0" fontId="1" fillId="0" borderId="0" xfId="0" applyFont="1" applyAlignment="1" applyProtection="1">
      <alignment vertical="center" wrapText="1"/>
    </xf>
    <xf numFmtId="0" fontId="9" fillId="0" borderId="0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8" fillId="2" borderId="3" xfId="0" applyFont="1" applyFill="1" applyBorder="1" applyAlignment="1" applyProtection="1">
      <alignment vertical="center" wrapText="1"/>
      <protection locked="0"/>
    </xf>
    <xf numFmtId="0" fontId="18" fillId="2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0" fillId="0" borderId="2" xfId="0" applyBorder="1" applyProtection="1"/>
    <xf numFmtId="0" fontId="0" fillId="0" borderId="0" xfId="0" applyAlignment="1">
      <alignment horizontal="right"/>
    </xf>
    <xf numFmtId="0" fontId="16" fillId="0" borderId="0" xfId="0" applyFont="1" applyAlignment="1">
      <alignment horizontal="righ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6" fontId="16" fillId="0" borderId="14" xfId="61" applyNumberFormat="1" applyFont="1" applyBorder="1"/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4" fontId="16" fillId="0" borderId="8" xfId="0" applyNumberFormat="1" applyFont="1" applyFill="1" applyBorder="1" applyAlignment="1" applyProtection="1">
      <alignment horizontal="center" vertical="center"/>
    </xf>
    <xf numFmtId="164" fontId="16" fillId="0" borderId="8" xfId="61" applyFont="1" applyBorder="1" applyAlignment="1" applyProtection="1">
      <alignment horizontal="center" vertical="center"/>
    </xf>
    <xf numFmtId="0" fontId="16" fillId="0" borderId="13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</xf>
    <xf numFmtId="4" fontId="16" fillId="0" borderId="6" xfId="0" applyNumberFormat="1" applyFont="1" applyFill="1" applyBorder="1" applyAlignment="1" applyProtection="1">
      <alignment horizontal="center" vertical="center"/>
    </xf>
    <xf numFmtId="4" fontId="16" fillId="2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15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/>
    </xf>
    <xf numFmtId="4" fontId="16" fillId="0" borderId="16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 wrapText="1"/>
    </xf>
    <xf numFmtId="10" fontId="16" fillId="0" borderId="13" xfId="62" applyNumberFormat="1" applyFont="1" applyBorder="1"/>
    <xf numFmtId="4" fontId="9" fillId="2" borderId="13" xfId="0" applyNumberFormat="1" applyFont="1" applyFill="1" applyBorder="1"/>
    <xf numFmtId="2" fontId="16" fillId="2" borderId="6" xfId="0" applyNumberFormat="1" applyFont="1" applyFill="1" applyBorder="1" applyAlignment="1" applyProtection="1">
      <alignment horizontal="center" vertical="center"/>
      <protection locked="0"/>
    </xf>
    <xf numFmtId="2" fontId="16" fillId="0" borderId="13" xfId="0" applyNumberFormat="1" applyFont="1" applyBorder="1"/>
    <xf numFmtId="164" fontId="8" fillId="0" borderId="14" xfId="61" applyFont="1" applyBorder="1"/>
    <xf numFmtId="2" fontId="9" fillId="0" borderId="15" xfId="0" applyNumberFormat="1" applyFont="1" applyBorder="1"/>
    <xf numFmtId="164" fontId="9" fillId="0" borderId="17" xfId="61" applyFont="1" applyBorder="1"/>
    <xf numFmtId="166" fontId="9" fillId="0" borderId="14" xfId="61" applyNumberFormat="1" applyFont="1" applyBorder="1"/>
    <xf numFmtId="167" fontId="8" fillId="0" borderId="13" xfId="0" applyNumberFormat="1" applyFont="1" applyBorder="1"/>
    <xf numFmtId="4" fontId="16" fillId="0" borderId="14" xfId="0" applyNumberFormat="1" applyFont="1" applyBorder="1" applyAlignment="1" applyProtection="1">
      <alignment horizontal="right" vertical="center"/>
    </xf>
    <xf numFmtId="4" fontId="16" fillId="0" borderId="17" xfId="0" applyNumberFormat="1" applyFont="1" applyBorder="1" applyAlignment="1" applyProtection="1">
      <alignment horizontal="right" vertical="center"/>
    </xf>
    <xf numFmtId="4" fontId="16" fillId="0" borderId="6" xfId="0" applyNumberFormat="1" applyFont="1" applyBorder="1" applyAlignment="1" applyProtection="1">
      <alignment horizontal="right" vertical="center"/>
    </xf>
    <xf numFmtId="4" fontId="16" fillId="0" borderId="16" xfId="0" applyNumberFormat="1" applyFont="1" applyBorder="1" applyAlignment="1" applyProtection="1">
      <alignment horizontal="right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18" fillId="0" borderId="3" xfId="0" applyFont="1" applyFill="1" applyBorder="1" applyAlignment="1" applyProtection="1">
      <alignment vertical="center" wrapText="1"/>
      <protection locked="0"/>
    </xf>
    <xf numFmtId="0" fontId="18" fillId="0" borderId="2" xfId="0" applyFont="1" applyFill="1" applyBorder="1" applyAlignment="1" applyProtection="1">
      <alignment vertical="center" wrapText="1"/>
      <protection locked="0"/>
    </xf>
    <xf numFmtId="4" fontId="16" fillId="0" borderId="6" xfId="0" applyNumberFormat="1" applyFont="1" applyFill="1" applyBorder="1" applyAlignment="1" applyProtection="1">
      <alignment horizontal="center" vertical="center"/>
      <protection locked="0"/>
    </xf>
    <xf numFmtId="2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right" vertical="center"/>
    </xf>
    <xf numFmtId="4" fontId="21" fillId="0" borderId="2" xfId="0" applyNumberFormat="1" applyFont="1" applyBorder="1" applyAlignment="1" applyProtection="1">
      <alignment horizontal="right" vertical="center"/>
    </xf>
    <xf numFmtId="0" fontId="0" fillId="0" borderId="10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center" vertical="center" wrapText="1"/>
    </xf>
    <xf numFmtId="0" fontId="0" fillId="0" borderId="20" xfId="0" applyFont="1" applyBorder="1" applyAlignment="1" applyProtection="1">
      <alignment horizontal="center" vertical="center" wrapText="1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6" fillId="2" borderId="16" xfId="0" applyFont="1" applyFill="1" applyBorder="1" applyAlignment="1" applyProtection="1">
      <alignment horizontal="center" vertical="center"/>
      <protection locked="0"/>
    </xf>
    <xf numFmtId="0" fontId="16" fillId="2" borderId="21" xfId="0" applyFont="1" applyFill="1" applyBorder="1" applyAlignment="1" applyProtection="1">
      <alignment horizontal="center" vertical="center"/>
      <protection locked="0"/>
    </xf>
    <xf numFmtId="4" fontId="16" fillId="0" borderId="22" xfId="0" applyNumberFormat="1" applyFont="1" applyFill="1" applyBorder="1" applyAlignment="1" applyProtection="1">
      <alignment horizontal="center" vertical="center"/>
    </xf>
    <xf numFmtId="164" fontId="16" fillId="0" borderId="22" xfId="61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right" vertical="center"/>
    </xf>
    <xf numFmtId="4" fontId="21" fillId="0" borderId="3" xfId="0" applyNumberFormat="1" applyFont="1" applyBorder="1" applyAlignment="1" applyProtection="1">
      <alignment horizontal="center"/>
    </xf>
    <xf numFmtId="4" fontId="21" fillId="0" borderId="3" xfId="0" applyNumberFormat="1" applyFon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2" fontId="16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/>
      <protection locked="0"/>
    </xf>
    <xf numFmtId="0" fontId="16" fillId="0" borderId="15" xfId="0" applyFont="1" applyFill="1" applyBorder="1" applyAlignment="1" applyProtection="1">
      <alignment horizontal="center" vertical="center"/>
      <protection locked="0"/>
    </xf>
    <xf numFmtId="0" fontId="16" fillId="0" borderId="16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center" vertical="center"/>
      <protection locked="0"/>
    </xf>
    <xf numFmtId="2" fontId="16" fillId="0" borderId="16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vertical="center"/>
      <protection locked="0"/>
    </xf>
    <xf numFmtId="4" fontId="16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0" fillId="0" borderId="27" xfId="0" applyBorder="1" applyProtection="1"/>
    <xf numFmtId="4" fontId="2" fillId="0" borderId="28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4" fontId="21" fillId="0" borderId="18" xfId="0" applyNumberFormat="1" applyFont="1" applyBorder="1" applyAlignment="1" applyProtection="1">
      <alignment horizontal="center" vertical="center"/>
    </xf>
    <xf numFmtId="4" fontId="21" fillId="0" borderId="18" xfId="0" applyNumberFormat="1" applyFont="1" applyBorder="1" applyAlignment="1" applyProtection="1">
      <alignment horizontal="right" vertical="center"/>
    </xf>
    <xf numFmtId="0" fontId="0" fillId="0" borderId="26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21" fillId="0" borderId="4" xfId="0" applyFont="1" applyBorder="1" applyAlignment="1" applyProtection="1">
      <alignment horizontal="right" vertical="center"/>
    </xf>
    <xf numFmtId="4" fontId="21" fillId="0" borderId="4" xfId="0" applyNumberFormat="1" applyFont="1" applyBorder="1" applyAlignment="1" applyProtection="1">
      <alignment horizontal="center"/>
    </xf>
    <xf numFmtId="0" fontId="21" fillId="3" borderId="3" xfId="0" applyFont="1" applyFill="1" applyBorder="1" applyAlignment="1" applyProtection="1">
      <alignment horizontal="right" vertical="center"/>
    </xf>
    <xf numFmtId="0" fontId="0" fillId="3" borderId="2" xfId="0" applyFill="1" applyBorder="1"/>
    <xf numFmtId="0" fontId="23" fillId="0" borderId="10" xfId="0" applyFont="1" applyFill="1" applyBorder="1" applyAlignment="1" applyProtection="1">
      <alignment horizontal="center" vertical="center" wrapText="1"/>
    </xf>
    <xf numFmtId="0" fontId="0" fillId="0" borderId="29" xfId="0" applyFont="1" applyBorder="1" applyAlignment="1" applyProtection="1">
      <alignment horizontal="center" vertical="center" wrapText="1"/>
    </xf>
    <xf numFmtId="164" fontId="16" fillId="0" borderId="30" xfId="61" applyFont="1" applyBorder="1" applyAlignment="1" applyProtection="1">
      <alignment horizontal="center" vertical="center"/>
    </xf>
    <xf numFmtId="164" fontId="16" fillId="0" borderId="31" xfId="61" applyFont="1" applyBorder="1" applyAlignment="1" applyProtection="1">
      <alignment horizontal="center" vertical="center"/>
    </xf>
    <xf numFmtId="49" fontId="4" fillId="0" borderId="0" xfId="1" applyNumberFormat="1" applyFont="1" applyBorder="1" applyAlignment="1" applyProtection="1">
      <alignment vertical="center" wrapText="1"/>
    </xf>
    <xf numFmtId="0" fontId="0" fillId="0" borderId="1" xfId="0" applyBorder="1" applyAlignment="1" applyProtection="1">
      <alignment vertical="center"/>
    </xf>
    <xf numFmtId="0" fontId="2" fillId="0" borderId="4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49" fontId="4" fillId="0" borderId="4" xfId="1" applyNumberFormat="1" applyFont="1" applyBorder="1" applyAlignment="1" applyProtection="1">
      <alignment horizontal="right" vertical="center"/>
    </xf>
    <xf numFmtId="49" fontId="4" fillId="0" borderId="4" xfId="1" applyNumberFormat="1" applyFont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49" fontId="17" fillId="0" borderId="0" xfId="1" applyNumberFormat="1" applyFont="1" applyFill="1" applyAlignment="1" applyProtection="1">
      <alignment horizontal="center" vertical="center"/>
    </xf>
    <xf numFmtId="49" fontId="4" fillId="0" borderId="4" xfId="1" applyNumberFormat="1" applyFont="1" applyFill="1" applyBorder="1" applyAlignment="1" applyProtection="1">
      <alignment horizontal="right" vertical="center"/>
    </xf>
    <xf numFmtId="49" fontId="4" fillId="0" borderId="4" xfId="1" applyNumberFormat="1" applyFont="1" applyFill="1" applyBorder="1" applyAlignment="1" applyProtection="1">
      <alignment horizontal="center" vertical="center"/>
    </xf>
    <xf numFmtId="0" fontId="3" fillId="0" borderId="0" xfId="1" applyFill="1" applyAlignment="1" applyProtection="1">
      <alignment vertical="center"/>
    </xf>
    <xf numFmtId="49" fontId="5" fillId="0" borderId="0" xfId="1" applyNumberFormat="1" applyFont="1" applyFill="1" applyAlignment="1" applyProtection="1">
      <alignment horizontal="right" vertical="center"/>
    </xf>
    <xf numFmtId="49" fontId="3" fillId="0" borderId="0" xfId="1" applyNumberFormat="1" applyFont="1" applyFill="1" applyAlignment="1" applyProtection="1">
      <alignment horizontal="left" vertical="center"/>
    </xf>
    <xf numFmtId="0" fontId="3" fillId="0" borderId="0" xfId="1" applyFont="1" applyFill="1" applyAlignment="1" applyProtection="1">
      <alignment horizontal="left" vertical="center"/>
    </xf>
    <xf numFmtId="49" fontId="3" fillId="0" borderId="0" xfId="1" applyNumberFormat="1" applyFill="1" applyBorder="1" applyAlignment="1" applyProtection="1">
      <alignment vertical="center"/>
    </xf>
    <xf numFmtId="165" fontId="3" fillId="0" borderId="0" xfId="2" applyFill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vertical="center"/>
    </xf>
    <xf numFmtId="0" fontId="0" fillId="0" borderId="29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164" fontId="16" fillId="0" borderId="8" xfId="61" applyFont="1" applyFill="1" applyBorder="1" applyAlignment="1" applyProtection="1">
      <alignment horizontal="center" vertical="center"/>
    </xf>
    <xf numFmtId="164" fontId="16" fillId="0" borderId="30" xfId="61" applyFon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vertical="center"/>
      <protection locked="0"/>
    </xf>
    <xf numFmtId="164" fontId="16" fillId="0" borderId="22" xfId="61" applyFont="1" applyFill="1" applyBorder="1" applyAlignment="1" applyProtection="1">
      <alignment horizontal="center" vertical="center"/>
    </xf>
    <xf numFmtId="164" fontId="16" fillId="0" borderId="31" xfId="61" applyFont="1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</xf>
    <xf numFmtId="4" fontId="9" fillId="0" borderId="18" xfId="0" applyNumberFormat="1" applyFont="1" applyFill="1" applyBorder="1" applyAlignment="1" applyProtection="1">
      <alignment horizontal="center" vertical="center"/>
    </xf>
    <xf numFmtId="4" fontId="9" fillId="0" borderId="18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right" vertical="center"/>
    </xf>
    <xf numFmtId="0" fontId="0" fillId="0" borderId="32" xfId="0" applyFont="1" applyFill="1" applyBorder="1" applyAlignment="1" applyProtection="1">
      <alignment horizontal="center" vertical="center" wrapText="1"/>
    </xf>
    <xf numFmtId="2" fontId="16" fillId="0" borderId="33" xfId="0" applyNumberFormat="1" applyFont="1" applyFill="1" applyBorder="1" applyAlignment="1" applyProtection="1">
      <alignment horizontal="center" vertical="center"/>
      <protection locked="0"/>
    </xf>
    <xf numFmtId="2" fontId="16" fillId="0" borderId="34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right" vertical="center"/>
    </xf>
    <xf numFmtId="0" fontId="0" fillId="0" borderId="0" xfId="0" applyNumberFormat="1" applyProtection="1"/>
    <xf numFmtId="0" fontId="15" fillId="0" borderId="0" xfId="1" applyNumberFormat="1" applyFont="1" applyAlignment="1" applyProtection="1">
      <alignment vertical="top"/>
    </xf>
    <xf numFmtId="0" fontId="15" fillId="0" borderId="0" xfId="1" applyNumberFormat="1" applyFont="1" applyAlignment="1" applyProtection="1">
      <alignment horizontal="right" vertical="top"/>
    </xf>
    <xf numFmtId="0" fontId="0" fillId="2" borderId="2" xfId="0" applyNumberFormat="1" applyFill="1" applyBorder="1" applyAlignment="1" applyProtection="1">
      <alignment vertical="center"/>
      <protection locked="0"/>
    </xf>
    <xf numFmtId="0" fontId="0" fillId="0" borderId="0" xfId="0" applyNumberFormat="1" applyAlignment="1" applyProtection="1">
      <alignment vertical="center"/>
    </xf>
    <xf numFmtId="0" fontId="4" fillId="0" borderId="0" xfId="1" applyNumberFormat="1" applyFont="1" applyAlignment="1" applyProtection="1">
      <alignment horizontal="right" vertical="center"/>
    </xf>
    <xf numFmtId="0" fontId="3" fillId="0" borderId="0" xfId="1" applyNumberFormat="1" applyAlignment="1" applyProtection="1">
      <alignment vertical="center"/>
    </xf>
    <xf numFmtId="0" fontId="5" fillId="0" borderId="0" xfId="1" applyNumberFormat="1" applyFont="1" applyAlignment="1" applyProtection="1">
      <alignment horizontal="right" vertical="center"/>
    </xf>
    <xf numFmtId="0" fontId="3" fillId="0" borderId="0" xfId="1" applyNumberFormat="1" applyFont="1" applyAlignment="1" applyProtection="1">
      <alignment horizontal="left" vertical="center"/>
    </xf>
    <xf numFmtId="0" fontId="3" fillId="0" borderId="0" xfId="1" applyNumberFormat="1" applyBorder="1" applyAlignment="1" applyProtection="1">
      <alignment vertical="center"/>
    </xf>
    <xf numFmtId="49" fontId="18" fillId="2" borderId="3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14" fontId="0" fillId="2" borderId="1" xfId="0" applyNumberFormat="1" applyFill="1" applyBorder="1" applyAlignment="1" applyProtection="1">
      <alignment vertical="center"/>
      <protection locked="0"/>
    </xf>
    <xf numFmtId="14" fontId="0" fillId="2" borderId="2" xfId="0" applyNumberFormat="1" applyFill="1" applyBorder="1" applyAlignment="1" applyProtection="1">
      <alignment vertical="center"/>
      <protection locked="0"/>
    </xf>
    <xf numFmtId="4" fontId="9" fillId="0" borderId="2" xfId="0" applyNumberFormat="1" applyFont="1" applyBorder="1" applyAlignment="1" applyProtection="1">
      <alignment horizontal="center" vertical="center"/>
    </xf>
    <xf numFmtId="4" fontId="0" fillId="0" borderId="0" xfId="0" applyNumberFormat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2" fontId="16" fillId="2" borderId="33" xfId="0" applyNumberFormat="1" applyFont="1" applyFill="1" applyBorder="1" applyAlignment="1" applyProtection="1">
      <alignment horizontal="center" vertical="center"/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2" fontId="16" fillId="2" borderId="34" xfId="0" applyNumberFormat="1" applyFont="1" applyFill="1" applyBorder="1" applyAlignment="1" applyProtection="1">
      <alignment horizontal="center" vertical="center"/>
      <protection locked="0"/>
    </xf>
    <xf numFmtId="2" fontId="16" fillId="2" borderId="33" xfId="0" quotePrefix="1" applyNumberFormat="1" applyFont="1" applyFill="1" applyBorder="1" applyAlignment="1" applyProtection="1">
      <alignment horizontal="center" vertical="center"/>
      <protection locked="0"/>
    </xf>
    <xf numFmtId="168" fontId="0" fillId="0" borderId="0" xfId="0" applyNumberForma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16" fillId="0" borderId="35" xfId="0" applyFont="1" applyFill="1" applyBorder="1" applyAlignment="1" applyProtection="1">
      <alignment horizontal="center" vertical="center"/>
    </xf>
    <xf numFmtId="4" fontId="16" fillId="0" borderId="35" xfId="0" applyNumberFormat="1" applyFont="1" applyFill="1" applyBorder="1" applyAlignment="1" applyProtection="1">
      <alignment horizontal="center" vertical="center"/>
    </xf>
    <xf numFmtId="2" fontId="16" fillId="2" borderId="35" xfId="0" applyNumberFormat="1" applyFont="1" applyFill="1" applyBorder="1" applyAlignment="1" applyProtection="1">
      <alignment horizontal="center" vertical="center"/>
      <protection locked="0"/>
    </xf>
    <xf numFmtId="4" fontId="16" fillId="0" borderId="35" xfId="0" applyNumberFormat="1" applyFont="1" applyBorder="1" applyAlignment="1" applyProtection="1">
      <alignment horizontal="right" vertical="center"/>
    </xf>
    <xf numFmtId="4" fontId="16" fillId="0" borderId="36" xfId="0" applyNumberFormat="1" applyFont="1" applyBorder="1" applyAlignment="1" applyProtection="1">
      <alignment horizontal="right" vertical="center"/>
    </xf>
    <xf numFmtId="4" fontId="16" fillId="2" borderId="35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vertical="center" wrapText="1"/>
    </xf>
    <xf numFmtId="0" fontId="27" fillId="2" borderId="1" xfId="0" applyNumberFormat="1" applyFont="1" applyFill="1" applyBorder="1" applyAlignment="1" applyProtection="1">
      <alignment vertical="center"/>
      <protection locked="0"/>
    </xf>
    <xf numFmtId="2" fontId="12" fillId="0" borderId="0" xfId="0" applyNumberFormat="1" applyFont="1"/>
    <xf numFmtId="0" fontId="0" fillId="0" borderId="1" xfId="0" applyFill="1" applyBorder="1" applyAlignment="1" applyProtection="1">
      <alignment vertical="center" wrapText="1"/>
    </xf>
    <xf numFmtId="0" fontId="10" fillId="0" borderId="3" xfId="0" applyFont="1" applyBorder="1" applyAlignment="1" applyProtection="1">
      <alignment horizontal="right" vertical="center"/>
    </xf>
    <xf numFmtId="4" fontId="9" fillId="0" borderId="4" xfId="0" applyNumberFormat="1" applyFont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vertical="center" wrapText="1"/>
    </xf>
    <xf numFmtId="0" fontId="28" fillId="0" borderId="0" xfId="0" applyFont="1" applyBorder="1" applyAlignment="1" applyProtection="1">
      <alignment vertical="center" wrapText="1"/>
    </xf>
    <xf numFmtId="0" fontId="0" fillId="0" borderId="0" xfId="0" applyFill="1"/>
    <xf numFmtId="0" fontId="0" fillId="0" borderId="0" xfId="0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 wrapText="1"/>
      <protection locked="0"/>
    </xf>
    <xf numFmtId="0" fontId="29" fillId="0" borderId="0" xfId="0" applyFont="1" applyAlignment="1">
      <alignment horizontal="left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7" fillId="2" borderId="1" xfId="1" applyNumberFormat="1" applyFont="1" applyFill="1" applyBorder="1" applyAlignment="1" applyProtection="1">
      <alignment horizontal="center" vertical="center"/>
      <protection locked="0"/>
    </xf>
    <xf numFmtId="0" fontId="17" fillId="2" borderId="3" xfId="1" applyNumberFormat="1" applyFont="1" applyFill="1" applyBorder="1" applyAlignment="1" applyProtection="1">
      <alignment horizontal="center" vertical="center"/>
      <protection locked="0"/>
    </xf>
    <xf numFmtId="0" fontId="17" fillId="2" borderId="2" xfId="1" applyNumberFormat="1" applyFont="1" applyFill="1" applyBorder="1" applyAlignment="1" applyProtection="1">
      <alignment horizontal="center" vertical="center"/>
      <protection locked="0"/>
    </xf>
    <xf numFmtId="49" fontId="14" fillId="0" borderId="1" xfId="1" applyNumberFormat="1" applyFont="1" applyFill="1" applyBorder="1" applyAlignment="1" applyProtection="1">
      <alignment horizontal="center" vertical="center" wrapText="1"/>
    </xf>
    <xf numFmtId="49" fontId="14" fillId="0" borderId="3" xfId="1" applyNumberFormat="1" applyFont="1" applyFill="1" applyBorder="1" applyAlignment="1" applyProtection="1">
      <alignment horizontal="center" vertical="center" wrapText="1"/>
    </xf>
    <xf numFmtId="49" fontId="14" fillId="0" borderId="2" xfId="1" applyNumberFormat="1" applyFont="1" applyFill="1" applyBorder="1" applyAlignment="1" applyProtection="1">
      <alignment horizontal="center" vertical="center" wrapText="1"/>
    </xf>
    <xf numFmtId="0" fontId="13" fillId="0" borderId="26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22" fillId="0" borderId="0" xfId="1" applyNumberFormat="1" applyFont="1" applyAlignment="1" applyProtection="1">
      <alignment horizontal="center" vertical="center"/>
    </xf>
    <xf numFmtId="0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2" borderId="3" xfId="0" applyNumberFormat="1" applyFont="1" applyFill="1" applyBorder="1" applyAlignment="1" applyProtection="1">
      <alignment horizontal="center" vertical="center"/>
      <protection locked="0"/>
    </xf>
    <xf numFmtId="0" fontId="20" fillId="2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6" fillId="0" borderId="0" xfId="0" applyFont="1" applyAlignment="1">
      <alignment horizontal="left" wrapText="1"/>
    </xf>
    <xf numFmtId="49" fontId="17" fillId="0" borderId="1" xfId="1" applyNumberFormat="1" applyFont="1" applyFill="1" applyBorder="1" applyAlignment="1" applyProtection="1">
      <alignment horizontal="center" vertical="center"/>
      <protection locked="0"/>
    </xf>
    <xf numFmtId="49" fontId="17" fillId="0" borderId="3" xfId="1" applyNumberFormat="1" applyFont="1" applyFill="1" applyBorder="1" applyAlignment="1" applyProtection="1">
      <alignment horizontal="center" vertical="center"/>
      <protection locked="0"/>
    </xf>
    <xf numFmtId="49" fontId="17" fillId="0" borderId="2" xfId="1" applyNumberFormat="1" applyFont="1" applyFill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 wrapText="1"/>
    </xf>
    <xf numFmtId="49" fontId="22" fillId="0" borderId="0" xfId="1" applyNumberFormat="1" applyFont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49" fontId="20" fillId="0" borderId="3" xfId="0" applyNumberFormat="1" applyFont="1" applyFill="1" applyBorder="1" applyAlignment="1" applyProtection="1">
      <alignment horizontal="center" vertical="center"/>
      <protection locked="0"/>
    </xf>
    <xf numFmtId="49" fontId="20" fillId="0" borderId="2" xfId="0" applyNumberFormat="1" applyFont="1" applyFill="1" applyBorder="1" applyAlignment="1" applyProtection="1">
      <alignment horizontal="center" vertical="center"/>
      <protection locked="0"/>
    </xf>
    <xf numFmtId="0" fontId="17" fillId="0" borderId="3" xfId="1" applyNumberFormat="1" applyFont="1" applyFill="1" applyBorder="1" applyAlignment="1" applyProtection="1">
      <alignment horizontal="center" vertical="center"/>
      <protection locked="0"/>
    </xf>
    <xf numFmtId="0" fontId="17" fillId="0" borderId="2" xfId="1" applyNumberFormat="1" applyFont="1" applyFill="1" applyBorder="1" applyAlignment="1" applyProtection="1">
      <alignment horizontal="center" vertical="center"/>
      <protection locked="0"/>
    </xf>
  </cellXfs>
  <cellStyles count="63"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Euro_Computo Metrico Domanda Pagamento - Lagomarsini Massimo 121" xfId="2"/>
    <cellStyle name="Migliaia" xfId="61" builtinId="3"/>
    <cellStyle name="Normale" xfId="0" builtinId="0"/>
    <cellStyle name="Normale_Computo Metrico Domanda Pagamento - Lagomarsini Massimo 121" xfId="1"/>
    <cellStyle name="Percentuale" xfId="62" builtinId="5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strike val="0"/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strike val="0"/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tabSelected="1" topLeftCell="A92" zoomScale="89" zoomScaleNormal="89" zoomScaleSheetLayoutView="81" zoomScalePageLayoutView="89" workbookViewId="0">
      <selection activeCell="G96" sqref="G96"/>
    </sheetView>
  </sheetViews>
  <sheetFormatPr defaultColWidth="11" defaultRowHeight="15.6"/>
  <cols>
    <col min="1" max="1" width="8.5" style="9" customWidth="1"/>
    <col min="2" max="2" width="34.19921875" style="9" customWidth="1"/>
    <col min="3" max="3" width="13.19921875" style="9" customWidth="1"/>
    <col min="4" max="4" width="11" style="9"/>
    <col min="5" max="5" width="11.19921875" style="9" customWidth="1"/>
    <col min="6" max="6" width="19.5" style="9" customWidth="1"/>
    <col min="7" max="7" width="12.69921875" style="9" customWidth="1"/>
    <col min="8" max="9" width="13.5" style="9" customWidth="1"/>
    <col min="10" max="10" width="18" style="9" customWidth="1"/>
    <col min="11" max="11" width="13.69921875" style="9" customWidth="1"/>
    <col min="12" max="12" width="13" style="9" customWidth="1"/>
    <col min="13" max="13" width="14.19921875" style="9" customWidth="1"/>
    <col min="14" max="14" width="6.19921875" style="9" customWidth="1"/>
    <col min="15" max="15" width="5.69921875" style="9" customWidth="1"/>
    <col min="16" max="16384" width="11" style="9"/>
  </cols>
  <sheetData>
    <row r="1" spans="1:17" ht="7.2" customHeight="1" thickBot="1"/>
    <row r="2" spans="1:17" ht="21.6" thickBot="1">
      <c r="D2" s="18" t="s">
        <v>25</v>
      </c>
      <c r="K2" s="206" t="s">
        <v>67</v>
      </c>
      <c r="L2" s="207"/>
    </row>
    <row r="3" spans="1:17" ht="16.2" thickBot="1"/>
    <row r="4" spans="1:17" ht="25.2" customHeight="1" thickBot="1">
      <c r="B4" s="123" t="s">
        <v>1</v>
      </c>
      <c r="C4" s="208"/>
      <c r="D4" s="209"/>
      <c r="E4" s="209"/>
      <c r="F4" s="209"/>
      <c r="G4" s="210"/>
      <c r="I4" s="124" t="s">
        <v>14</v>
      </c>
      <c r="J4" s="208"/>
      <c r="K4" s="209"/>
      <c r="L4" s="209"/>
      <c r="M4" s="210"/>
    </row>
    <row r="5" spans="1:17" ht="16.2" thickBot="1">
      <c r="A5" s="4"/>
      <c r="B5" s="5"/>
      <c r="C5" s="6"/>
      <c r="D5" s="7"/>
      <c r="E5" s="5"/>
      <c r="F5" s="4"/>
      <c r="G5" s="17"/>
      <c r="H5" s="8"/>
      <c r="I5" s="8"/>
    </row>
    <row r="6" spans="1:17" ht="43.95" customHeight="1" thickBot="1">
      <c r="A6" s="118"/>
      <c r="B6" s="211" t="s">
        <v>30</v>
      </c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3"/>
    </row>
    <row r="7" spans="1:17" ht="16.2" thickBot="1"/>
    <row r="8" spans="1:17" ht="16.2" thickBot="1">
      <c r="A8" s="121"/>
      <c r="B8" s="122"/>
      <c r="C8" s="14"/>
      <c r="D8" s="119"/>
      <c r="E8" s="14"/>
      <c r="F8" s="120" t="s">
        <v>51</v>
      </c>
      <c r="G8" s="16">
        <v>105</v>
      </c>
      <c r="I8" s="11" t="s">
        <v>12</v>
      </c>
      <c r="J8" s="14"/>
      <c r="K8" s="14"/>
      <c r="L8" s="16">
        <f>G8*70%</f>
        <v>73.5</v>
      </c>
    </row>
    <row r="9" spans="1:17" ht="16.2" thickBot="1"/>
    <row r="10" spans="1:17" ht="47.4" thickBot="1">
      <c r="A10" s="214" t="s">
        <v>26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125" t="s">
        <v>53</v>
      </c>
    </row>
    <row r="11" spans="1:17" s="27" customFormat="1" ht="79.2" customHeight="1">
      <c r="A11" s="114" t="s">
        <v>52</v>
      </c>
      <c r="B11" s="77" t="s">
        <v>4</v>
      </c>
      <c r="C11" s="77" t="s">
        <v>5</v>
      </c>
      <c r="D11" s="77" t="s">
        <v>6</v>
      </c>
      <c r="E11" s="77" t="s">
        <v>7</v>
      </c>
      <c r="F11" s="77" t="s">
        <v>21</v>
      </c>
      <c r="G11" s="78" t="s">
        <v>17</v>
      </c>
      <c r="H11" s="77" t="s">
        <v>27</v>
      </c>
      <c r="I11" s="157" t="s">
        <v>28</v>
      </c>
      <c r="J11" s="79" t="s">
        <v>20</v>
      </c>
      <c r="K11" s="80" t="s">
        <v>18</v>
      </c>
      <c r="L11" s="115" t="s">
        <v>19</v>
      </c>
      <c r="M11" s="128" t="s">
        <v>55</v>
      </c>
    </row>
    <row r="12" spans="1:17" ht="21" customHeight="1">
      <c r="A12" s="81">
        <v>1</v>
      </c>
      <c r="B12" s="41"/>
      <c r="C12" s="41"/>
      <c r="D12" s="41"/>
      <c r="E12" s="41"/>
      <c r="F12" s="41"/>
      <c r="G12" s="42"/>
      <c r="H12" s="55">
        <v>0</v>
      </c>
      <c r="I12" s="178">
        <v>0</v>
      </c>
      <c r="J12" s="43">
        <f>ROUND(H12*I12,2)</f>
        <v>0</v>
      </c>
      <c r="K12" s="44">
        <f t="shared" ref="K12:K31" si="0">J12*$G$8</f>
        <v>0</v>
      </c>
      <c r="L12" s="116">
        <f t="shared" ref="L12:L31" si="1">J12*$L$8</f>
        <v>0</v>
      </c>
      <c r="M12" s="126"/>
    </row>
    <row r="13" spans="1:17" ht="21" customHeight="1">
      <c r="A13" s="81">
        <v>2</v>
      </c>
      <c r="B13" s="41"/>
      <c r="C13" s="41"/>
      <c r="D13" s="41"/>
      <c r="E13" s="41"/>
      <c r="F13" s="41"/>
      <c r="G13" s="42"/>
      <c r="H13" s="55">
        <v>0</v>
      </c>
      <c r="I13" s="178">
        <v>0</v>
      </c>
      <c r="J13" s="43">
        <f t="shared" ref="J13:J31" si="2">ROUND(H13*I13,2)</f>
        <v>0</v>
      </c>
      <c r="K13" s="44">
        <f t="shared" si="0"/>
        <v>0</v>
      </c>
      <c r="L13" s="116">
        <f t="shared" si="1"/>
        <v>0</v>
      </c>
      <c r="M13" s="126"/>
      <c r="Q13" s="182"/>
    </row>
    <row r="14" spans="1:17" ht="21" customHeight="1">
      <c r="A14" s="81">
        <v>3</v>
      </c>
      <c r="B14" s="41"/>
      <c r="C14" s="41"/>
      <c r="D14" s="41"/>
      <c r="E14" s="41"/>
      <c r="F14" s="41"/>
      <c r="G14" s="42"/>
      <c r="H14" s="55">
        <v>0</v>
      </c>
      <c r="I14" s="181">
        <v>0</v>
      </c>
      <c r="J14" s="43">
        <f t="shared" si="2"/>
        <v>0</v>
      </c>
      <c r="K14" s="44">
        <f t="shared" si="0"/>
        <v>0</v>
      </c>
      <c r="L14" s="116">
        <f t="shared" si="1"/>
        <v>0</v>
      </c>
      <c r="M14" s="126"/>
    </row>
    <row r="15" spans="1:17" ht="21" customHeight="1">
      <c r="A15" s="81">
        <v>4</v>
      </c>
      <c r="B15" s="41"/>
      <c r="C15" s="41"/>
      <c r="D15" s="41"/>
      <c r="E15" s="41"/>
      <c r="F15" s="41"/>
      <c r="G15" s="42"/>
      <c r="H15" s="55">
        <v>0</v>
      </c>
      <c r="I15" s="178">
        <v>0</v>
      </c>
      <c r="J15" s="43">
        <f t="shared" si="2"/>
        <v>0</v>
      </c>
      <c r="K15" s="44">
        <f t="shared" si="0"/>
        <v>0</v>
      </c>
      <c r="L15" s="116">
        <f t="shared" si="1"/>
        <v>0</v>
      </c>
      <c r="M15" s="126"/>
    </row>
    <row r="16" spans="1:17" ht="21" customHeight="1">
      <c r="A16" s="81">
        <v>5</v>
      </c>
      <c r="B16" s="41"/>
      <c r="C16" s="41"/>
      <c r="D16" s="41"/>
      <c r="E16" s="41"/>
      <c r="F16" s="41"/>
      <c r="G16" s="42"/>
      <c r="H16" s="55">
        <v>0</v>
      </c>
      <c r="I16" s="178">
        <v>0</v>
      </c>
      <c r="J16" s="43">
        <f t="shared" si="2"/>
        <v>0</v>
      </c>
      <c r="K16" s="44">
        <f t="shared" si="0"/>
        <v>0</v>
      </c>
      <c r="L16" s="116">
        <f t="shared" si="1"/>
        <v>0</v>
      </c>
      <c r="M16" s="126"/>
    </row>
    <row r="17" spans="1:16" ht="21" customHeight="1">
      <c r="A17" s="81">
        <v>6</v>
      </c>
      <c r="B17" s="41"/>
      <c r="C17" s="41"/>
      <c r="D17" s="41"/>
      <c r="E17" s="41"/>
      <c r="F17" s="41"/>
      <c r="G17" s="42"/>
      <c r="H17" s="55">
        <v>0</v>
      </c>
      <c r="I17" s="178">
        <v>0</v>
      </c>
      <c r="J17" s="43">
        <f t="shared" si="2"/>
        <v>0</v>
      </c>
      <c r="K17" s="44">
        <f t="shared" si="0"/>
        <v>0</v>
      </c>
      <c r="L17" s="116">
        <f t="shared" si="1"/>
        <v>0</v>
      </c>
      <c r="M17" s="126"/>
    </row>
    <row r="18" spans="1:16" ht="21" customHeight="1">
      <c r="A18" s="81">
        <v>7</v>
      </c>
      <c r="B18" s="41"/>
      <c r="C18" s="41"/>
      <c r="D18" s="41"/>
      <c r="E18" s="41"/>
      <c r="F18" s="41"/>
      <c r="G18" s="42"/>
      <c r="H18" s="55">
        <v>0</v>
      </c>
      <c r="I18" s="178">
        <v>0</v>
      </c>
      <c r="J18" s="43">
        <f t="shared" si="2"/>
        <v>0</v>
      </c>
      <c r="K18" s="44">
        <f t="shared" si="0"/>
        <v>0</v>
      </c>
      <c r="L18" s="116">
        <f t="shared" si="1"/>
        <v>0</v>
      </c>
      <c r="M18" s="126"/>
    </row>
    <row r="19" spans="1:16" ht="21" customHeight="1">
      <c r="A19" s="81">
        <v>8</v>
      </c>
      <c r="B19" s="41"/>
      <c r="C19" s="41"/>
      <c r="D19" s="41"/>
      <c r="E19" s="41"/>
      <c r="F19" s="41"/>
      <c r="G19" s="42"/>
      <c r="H19" s="55">
        <v>0</v>
      </c>
      <c r="I19" s="178">
        <v>0</v>
      </c>
      <c r="J19" s="43">
        <f t="shared" si="2"/>
        <v>0</v>
      </c>
      <c r="K19" s="44">
        <f t="shared" si="0"/>
        <v>0</v>
      </c>
      <c r="L19" s="116">
        <f t="shared" si="1"/>
        <v>0</v>
      </c>
      <c r="M19" s="126"/>
    </row>
    <row r="20" spans="1:16" ht="21" customHeight="1">
      <c r="A20" s="81">
        <v>9</v>
      </c>
      <c r="B20" s="41"/>
      <c r="C20" s="41"/>
      <c r="D20" s="41"/>
      <c r="E20" s="41"/>
      <c r="F20" s="41"/>
      <c r="G20" s="42"/>
      <c r="H20" s="55">
        <v>0</v>
      </c>
      <c r="I20" s="178">
        <v>0</v>
      </c>
      <c r="J20" s="43">
        <f t="shared" si="2"/>
        <v>0</v>
      </c>
      <c r="K20" s="44">
        <f t="shared" si="0"/>
        <v>0</v>
      </c>
      <c r="L20" s="116">
        <f t="shared" si="1"/>
        <v>0</v>
      </c>
      <c r="M20" s="126"/>
    </row>
    <row r="21" spans="1:16" ht="21" customHeight="1">
      <c r="A21" s="81">
        <v>10</v>
      </c>
      <c r="B21" s="41"/>
      <c r="C21" s="41"/>
      <c r="D21" s="41"/>
      <c r="E21" s="41"/>
      <c r="F21" s="41"/>
      <c r="G21" s="42"/>
      <c r="H21" s="55">
        <v>0</v>
      </c>
      <c r="I21" s="178">
        <v>0</v>
      </c>
      <c r="J21" s="43">
        <f t="shared" si="2"/>
        <v>0</v>
      </c>
      <c r="K21" s="44">
        <f t="shared" si="0"/>
        <v>0</v>
      </c>
      <c r="L21" s="116">
        <f t="shared" si="1"/>
        <v>0</v>
      </c>
      <c r="M21" s="126"/>
    </row>
    <row r="22" spans="1:16" ht="21" customHeight="1">
      <c r="A22" s="81">
        <v>11</v>
      </c>
      <c r="B22" s="41"/>
      <c r="C22" s="41"/>
      <c r="D22" s="41"/>
      <c r="E22" s="41"/>
      <c r="F22" s="41"/>
      <c r="G22" s="42"/>
      <c r="H22" s="55">
        <v>0</v>
      </c>
      <c r="I22" s="178">
        <v>0</v>
      </c>
      <c r="J22" s="43">
        <f t="shared" si="2"/>
        <v>0</v>
      </c>
      <c r="K22" s="44">
        <f t="shared" si="0"/>
        <v>0</v>
      </c>
      <c r="L22" s="116">
        <f t="shared" si="1"/>
        <v>0</v>
      </c>
      <c r="M22" s="126"/>
    </row>
    <row r="23" spans="1:16" ht="21" customHeight="1">
      <c r="A23" s="81">
        <v>12</v>
      </c>
      <c r="B23" s="41"/>
      <c r="C23" s="41"/>
      <c r="D23" s="41"/>
      <c r="E23" s="41"/>
      <c r="F23" s="41"/>
      <c r="G23" s="42"/>
      <c r="H23" s="55">
        <v>0</v>
      </c>
      <c r="I23" s="178">
        <v>0</v>
      </c>
      <c r="J23" s="43">
        <f t="shared" si="2"/>
        <v>0</v>
      </c>
      <c r="K23" s="44">
        <f t="shared" si="0"/>
        <v>0</v>
      </c>
      <c r="L23" s="116">
        <f t="shared" si="1"/>
        <v>0</v>
      </c>
      <c r="M23" s="126"/>
    </row>
    <row r="24" spans="1:16" ht="21" customHeight="1">
      <c r="A24" s="81">
        <v>13</v>
      </c>
      <c r="B24" s="41"/>
      <c r="C24" s="41"/>
      <c r="D24" s="41"/>
      <c r="E24" s="41"/>
      <c r="F24" s="41"/>
      <c r="G24" s="42"/>
      <c r="H24" s="55">
        <v>0</v>
      </c>
      <c r="I24" s="178">
        <v>0</v>
      </c>
      <c r="J24" s="43">
        <f t="shared" si="2"/>
        <v>0</v>
      </c>
      <c r="K24" s="44">
        <f t="shared" si="0"/>
        <v>0</v>
      </c>
      <c r="L24" s="116">
        <f t="shared" si="1"/>
        <v>0</v>
      </c>
      <c r="M24" s="126"/>
    </row>
    <row r="25" spans="1:16" ht="21" customHeight="1">
      <c r="A25" s="81">
        <v>14</v>
      </c>
      <c r="B25" s="41"/>
      <c r="C25" s="41"/>
      <c r="D25" s="41"/>
      <c r="E25" s="41"/>
      <c r="F25" s="41"/>
      <c r="G25" s="42"/>
      <c r="H25" s="55">
        <v>0</v>
      </c>
      <c r="I25" s="178">
        <v>0</v>
      </c>
      <c r="J25" s="43">
        <f t="shared" si="2"/>
        <v>0</v>
      </c>
      <c r="K25" s="44">
        <f t="shared" si="0"/>
        <v>0</v>
      </c>
      <c r="L25" s="116">
        <f t="shared" si="1"/>
        <v>0</v>
      </c>
      <c r="M25" s="126"/>
    </row>
    <row r="26" spans="1:16" ht="21" customHeight="1">
      <c r="A26" s="81">
        <v>15</v>
      </c>
      <c r="B26" s="41"/>
      <c r="C26" s="41"/>
      <c r="D26" s="41"/>
      <c r="E26" s="41"/>
      <c r="F26" s="41"/>
      <c r="G26" s="42"/>
      <c r="H26" s="55">
        <v>0</v>
      </c>
      <c r="I26" s="178">
        <v>0</v>
      </c>
      <c r="J26" s="43">
        <f t="shared" si="2"/>
        <v>0</v>
      </c>
      <c r="K26" s="44">
        <f t="shared" si="0"/>
        <v>0</v>
      </c>
      <c r="L26" s="116">
        <f t="shared" si="1"/>
        <v>0</v>
      </c>
      <c r="M26" s="126"/>
    </row>
    <row r="27" spans="1:16" ht="21" customHeight="1">
      <c r="A27" s="81">
        <v>16</v>
      </c>
      <c r="B27" s="41"/>
      <c r="C27" s="41"/>
      <c r="D27" s="41"/>
      <c r="E27" s="41"/>
      <c r="F27" s="41"/>
      <c r="G27" s="42"/>
      <c r="H27" s="55">
        <v>0</v>
      </c>
      <c r="I27" s="178">
        <v>0</v>
      </c>
      <c r="J27" s="43">
        <f t="shared" si="2"/>
        <v>0</v>
      </c>
      <c r="K27" s="44">
        <f t="shared" si="0"/>
        <v>0</v>
      </c>
      <c r="L27" s="116">
        <f t="shared" si="1"/>
        <v>0</v>
      </c>
      <c r="M27" s="126"/>
    </row>
    <row r="28" spans="1:16" ht="21" customHeight="1">
      <c r="A28" s="81">
        <v>17</v>
      </c>
      <c r="B28" s="41"/>
      <c r="C28" s="41"/>
      <c r="D28" s="41"/>
      <c r="E28" s="41"/>
      <c r="F28" s="41"/>
      <c r="G28" s="42"/>
      <c r="H28" s="55">
        <v>0</v>
      </c>
      <c r="I28" s="178">
        <v>0</v>
      </c>
      <c r="J28" s="43">
        <f t="shared" si="2"/>
        <v>0</v>
      </c>
      <c r="K28" s="44">
        <f t="shared" si="0"/>
        <v>0</v>
      </c>
      <c r="L28" s="116">
        <f t="shared" si="1"/>
        <v>0</v>
      </c>
      <c r="M28" s="126"/>
    </row>
    <row r="29" spans="1:16" ht="21" customHeight="1">
      <c r="A29" s="81">
        <v>18</v>
      </c>
      <c r="B29" s="41"/>
      <c r="C29" s="41"/>
      <c r="D29" s="41"/>
      <c r="E29" s="41"/>
      <c r="F29" s="41"/>
      <c r="G29" s="42"/>
      <c r="H29" s="55">
        <v>0</v>
      </c>
      <c r="I29" s="178">
        <v>0</v>
      </c>
      <c r="J29" s="43">
        <f t="shared" si="2"/>
        <v>0</v>
      </c>
      <c r="K29" s="44">
        <f t="shared" si="0"/>
        <v>0</v>
      </c>
      <c r="L29" s="116">
        <f t="shared" si="1"/>
        <v>0</v>
      </c>
      <c r="M29" s="126"/>
    </row>
    <row r="30" spans="1:16" ht="21" customHeight="1">
      <c r="A30" s="81">
        <v>19</v>
      </c>
      <c r="B30" s="41"/>
      <c r="C30" s="41"/>
      <c r="D30" s="41"/>
      <c r="E30" s="41"/>
      <c r="F30" s="41"/>
      <c r="G30" s="42"/>
      <c r="H30" s="55">
        <v>0</v>
      </c>
      <c r="I30" s="178">
        <v>0</v>
      </c>
      <c r="J30" s="43">
        <f t="shared" si="2"/>
        <v>0</v>
      </c>
      <c r="K30" s="44">
        <f t="shared" si="0"/>
        <v>0</v>
      </c>
      <c r="L30" s="116">
        <f t="shared" si="1"/>
        <v>0</v>
      </c>
      <c r="M30" s="126"/>
      <c r="P30" s="176"/>
    </row>
    <row r="31" spans="1:16" ht="21" customHeight="1" thickBot="1">
      <c r="A31" s="179">
        <v>20</v>
      </c>
      <c r="B31" s="82"/>
      <c r="C31" s="82"/>
      <c r="D31" s="82"/>
      <c r="E31" s="82"/>
      <c r="F31" s="82"/>
      <c r="G31" s="83"/>
      <c r="H31" s="93">
        <v>0</v>
      </c>
      <c r="I31" s="180">
        <v>0</v>
      </c>
      <c r="J31" s="43">
        <f t="shared" si="2"/>
        <v>0</v>
      </c>
      <c r="K31" s="85">
        <f t="shared" si="0"/>
        <v>0</v>
      </c>
      <c r="L31" s="117">
        <f t="shared" si="1"/>
        <v>0</v>
      </c>
      <c r="M31" s="127"/>
    </row>
    <row r="32" spans="1:16" ht="27" customHeight="1" thickBot="1">
      <c r="A32" s="28"/>
      <c r="B32" s="29"/>
      <c r="C32" s="29"/>
      <c r="D32" s="29"/>
      <c r="E32" s="29"/>
      <c r="F32" s="193"/>
      <c r="G32" s="194"/>
      <c r="H32" s="194"/>
      <c r="I32" s="194" t="s">
        <v>59</v>
      </c>
      <c r="J32" s="175">
        <f>IF(SUM(J12:J31)&gt;200,ROUND(SUM(J12:J31),0),SUM(J12:J31))</f>
        <v>0</v>
      </c>
      <c r="K32" s="195">
        <f>ROUND(J32,2)*$G$8</f>
        <v>0</v>
      </c>
      <c r="L32" s="195">
        <f>ROUND(J32,2)*$L$8</f>
        <v>0</v>
      </c>
      <c r="N32" s="30">
        <f>COUNTIF(G12:G21,"SI")</f>
        <v>0</v>
      </c>
    </row>
    <row r="33" spans="1:13" ht="10.95" customHeight="1" thickBot="1">
      <c r="A33" s="28"/>
      <c r="B33" s="202"/>
      <c r="C33" s="203"/>
      <c r="D33" s="203"/>
      <c r="E33" s="204"/>
      <c r="G33" s="205"/>
      <c r="H33" s="205"/>
      <c r="I33" s="205"/>
      <c r="J33" s="205"/>
      <c r="K33" s="205"/>
      <c r="L33" s="205"/>
    </row>
    <row r="34" spans="1:13" ht="12" customHeight="1" thickBot="1">
      <c r="A34" s="28"/>
      <c r="B34" s="196"/>
      <c r="C34" s="19"/>
      <c r="D34" s="19"/>
      <c r="E34" s="19"/>
      <c r="F34" s="20"/>
      <c r="G34" s="205"/>
      <c r="H34" s="205"/>
      <c r="I34" s="205"/>
      <c r="J34" s="205"/>
      <c r="K34" s="205"/>
      <c r="L34" s="205"/>
    </row>
    <row r="35" spans="1:13" ht="42" customHeight="1" thickBot="1">
      <c r="A35" s="21"/>
      <c r="B35" s="29"/>
      <c r="C35" s="15" t="s">
        <v>10</v>
      </c>
      <c r="D35" s="173"/>
      <c r="E35" s="174"/>
      <c r="F35" s="29"/>
      <c r="G35" s="177" t="s">
        <v>57</v>
      </c>
      <c r="H35" s="172"/>
      <c r="I35" s="32"/>
      <c r="J35" s="171"/>
      <c r="K35" s="33"/>
      <c r="L35" s="20"/>
    </row>
    <row r="36" spans="1:13" ht="19.95" customHeight="1">
      <c r="A36" s="21"/>
      <c r="B36" s="29"/>
      <c r="C36" s="29"/>
      <c r="F36" s="29"/>
      <c r="H36" s="21"/>
      <c r="I36" s="21"/>
      <c r="J36" s="21"/>
    </row>
    <row r="37" spans="1:13" ht="7.2" customHeight="1" thickBot="1"/>
    <row r="38" spans="1:13" ht="21.6" thickBot="1">
      <c r="D38" s="18" t="s">
        <v>25</v>
      </c>
      <c r="K38" s="206" t="s">
        <v>66</v>
      </c>
      <c r="L38" s="207"/>
    </row>
    <row r="39" spans="1:13" ht="16.2" thickBot="1"/>
    <row r="40" spans="1:13" ht="25.2" customHeight="1" thickBot="1">
      <c r="B40" s="123" t="s">
        <v>1</v>
      </c>
      <c r="C40" s="208"/>
      <c r="D40" s="209"/>
      <c r="E40" s="209"/>
      <c r="F40" s="209"/>
      <c r="G40" s="210"/>
      <c r="I40" s="124" t="s">
        <v>14</v>
      </c>
      <c r="J40" s="208"/>
      <c r="K40" s="209"/>
      <c r="L40" s="209"/>
      <c r="M40" s="210"/>
    </row>
    <row r="41" spans="1:13" ht="16.2" thickBot="1">
      <c r="A41" s="4"/>
      <c r="B41" s="5"/>
      <c r="C41" s="6"/>
      <c r="D41" s="7"/>
      <c r="E41" s="5"/>
      <c r="F41" s="4"/>
      <c r="G41" s="17"/>
      <c r="H41" s="8"/>
      <c r="I41" s="8"/>
    </row>
    <row r="42" spans="1:13" ht="43.95" customHeight="1" thickBot="1">
      <c r="A42" s="118"/>
      <c r="B42" s="211" t="s">
        <v>30</v>
      </c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3"/>
    </row>
    <row r="43" spans="1:13" ht="16.2" thickBot="1"/>
    <row r="44" spans="1:13" ht="16.2" thickBot="1">
      <c r="A44" s="121"/>
      <c r="B44" s="122"/>
      <c r="C44" s="14"/>
      <c r="D44" s="119"/>
      <c r="E44" s="14"/>
      <c r="F44" s="120" t="s">
        <v>51</v>
      </c>
      <c r="G44" s="16">
        <v>105</v>
      </c>
      <c r="I44" s="11" t="s">
        <v>12</v>
      </c>
      <c r="J44" s="14"/>
      <c r="K44" s="14"/>
      <c r="L44" s="16">
        <f>G44*70%</f>
        <v>73.5</v>
      </c>
    </row>
    <row r="45" spans="1:13" ht="16.2" thickBot="1"/>
    <row r="46" spans="1:13" ht="47.4" thickBot="1">
      <c r="A46" s="214" t="s">
        <v>26</v>
      </c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125" t="s">
        <v>53</v>
      </c>
    </row>
    <row r="47" spans="1:13" s="27" customFormat="1" ht="79.2" customHeight="1">
      <c r="A47" s="114" t="s">
        <v>52</v>
      </c>
      <c r="B47" s="77" t="s">
        <v>4</v>
      </c>
      <c r="C47" s="77" t="s">
        <v>5</v>
      </c>
      <c r="D47" s="77" t="s">
        <v>6</v>
      </c>
      <c r="E47" s="77" t="s">
        <v>7</v>
      </c>
      <c r="F47" s="77" t="s">
        <v>21</v>
      </c>
      <c r="G47" s="78" t="s">
        <v>17</v>
      </c>
      <c r="H47" s="77" t="s">
        <v>27</v>
      </c>
      <c r="I47" s="157" t="s">
        <v>28</v>
      </c>
      <c r="J47" s="79" t="s">
        <v>20</v>
      </c>
      <c r="K47" s="80" t="s">
        <v>18</v>
      </c>
      <c r="L47" s="115" t="s">
        <v>19</v>
      </c>
      <c r="M47" s="128" t="s">
        <v>55</v>
      </c>
    </row>
    <row r="48" spans="1:13" ht="21" customHeight="1">
      <c r="A48" s="81">
        <v>21</v>
      </c>
      <c r="B48" s="41"/>
      <c r="C48" s="41"/>
      <c r="D48" s="41"/>
      <c r="E48" s="41"/>
      <c r="F48" s="41"/>
      <c r="G48" s="42"/>
      <c r="H48" s="55">
        <v>0</v>
      </c>
      <c r="I48" s="178">
        <v>0</v>
      </c>
      <c r="J48" s="43">
        <f>ROUND(H48*I48,2)</f>
        <v>0</v>
      </c>
      <c r="K48" s="44">
        <f t="shared" ref="K48:K67" si="3">J48*$G$8</f>
        <v>0</v>
      </c>
      <c r="L48" s="116">
        <f t="shared" ref="L48:L67" si="4">J48*$L$8</f>
        <v>0</v>
      </c>
      <c r="M48" s="126"/>
    </row>
    <row r="49" spans="1:17" ht="21" customHeight="1">
      <c r="A49" s="81">
        <v>22</v>
      </c>
      <c r="B49" s="41"/>
      <c r="C49" s="41"/>
      <c r="D49" s="41"/>
      <c r="E49" s="41"/>
      <c r="F49" s="41"/>
      <c r="G49" s="42"/>
      <c r="H49" s="55">
        <v>0</v>
      </c>
      <c r="I49" s="178">
        <v>0</v>
      </c>
      <c r="J49" s="43">
        <f t="shared" ref="J49:J67" si="5">ROUND(H49*I49,2)</f>
        <v>0</v>
      </c>
      <c r="K49" s="44">
        <f t="shared" si="3"/>
        <v>0</v>
      </c>
      <c r="L49" s="116">
        <f t="shared" si="4"/>
        <v>0</v>
      </c>
      <c r="M49" s="126"/>
      <c r="Q49" s="182"/>
    </row>
    <row r="50" spans="1:17" ht="21" customHeight="1">
      <c r="A50" s="81">
        <v>23</v>
      </c>
      <c r="B50" s="41"/>
      <c r="C50" s="41"/>
      <c r="D50" s="41"/>
      <c r="E50" s="41"/>
      <c r="F50" s="41"/>
      <c r="G50" s="42"/>
      <c r="H50" s="55">
        <v>0</v>
      </c>
      <c r="I50" s="181">
        <v>0</v>
      </c>
      <c r="J50" s="43">
        <f t="shared" si="5"/>
        <v>0</v>
      </c>
      <c r="K50" s="44">
        <f t="shared" si="3"/>
        <v>0</v>
      </c>
      <c r="L50" s="116">
        <f t="shared" si="4"/>
        <v>0</v>
      </c>
      <c r="M50" s="126"/>
    </row>
    <row r="51" spans="1:17" ht="21" customHeight="1">
      <c r="A51" s="81">
        <v>24</v>
      </c>
      <c r="B51" s="41"/>
      <c r="C51" s="41"/>
      <c r="D51" s="41"/>
      <c r="E51" s="41"/>
      <c r="F51" s="41"/>
      <c r="G51" s="42"/>
      <c r="H51" s="55">
        <v>0</v>
      </c>
      <c r="I51" s="178">
        <v>0</v>
      </c>
      <c r="J51" s="43">
        <f t="shared" si="5"/>
        <v>0</v>
      </c>
      <c r="K51" s="44">
        <f t="shared" si="3"/>
        <v>0</v>
      </c>
      <c r="L51" s="116">
        <f t="shared" si="4"/>
        <v>0</v>
      </c>
      <c r="M51" s="126"/>
    </row>
    <row r="52" spans="1:17" ht="21" customHeight="1">
      <c r="A52" s="81">
        <v>25</v>
      </c>
      <c r="B52" s="41"/>
      <c r="C52" s="41"/>
      <c r="D52" s="41"/>
      <c r="E52" s="41"/>
      <c r="F52" s="41"/>
      <c r="G52" s="42"/>
      <c r="H52" s="55">
        <v>0</v>
      </c>
      <c r="I52" s="178">
        <v>0</v>
      </c>
      <c r="J52" s="43">
        <f t="shared" si="5"/>
        <v>0</v>
      </c>
      <c r="K52" s="44">
        <f t="shared" si="3"/>
        <v>0</v>
      </c>
      <c r="L52" s="116">
        <f t="shared" si="4"/>
        <v>0</v>
      </c>
      <c r="M52" s="126"/>
    </row>
    <row r="53" spans="1:17" ht="21" customHeight="1">
      <c r="A53" s="81">
        <v>26</v>
      </c>
      <c r="B53" s="41"/>
      <c r="C53" s="41"/>
      <c r="D53" s="41"/>
      <c r="E53" s="41"/>
      <c r="F53" s="41"/>
      <c r="G53" s="42"/>
      <c r="H53" s="55">
        <v>0</v>
      </c>
      <c r="I53" s="178">
        <v>0</v>
      </c>
      <c r="J53" s="43">
        <f t="shared" si="5"/>
        <v>0</v>
      </c>
      <c r="K53" s="44">
        <f t="shared" si="3"/>
        <v>0</v>
      </c>
      <c r="L53" s="116">
        <f t="shared" si="4"/>
        <v>0</v>
      </c>
      <c r="M53" s="126"/>
    </row>
    <row r="54" spans="1:17" ht="21" customHeight="1">
      <c r="A54" s="81">
        <v>27</v>
      </c>
      <c r="B54" s="41"/>
      <c r="C54" s="41"/>
      <c r="D54" s="41"/>
      <c r="E54" s="41"/>
      <c r="F54" s="41"/>
      <c r="G54" s="42"/>
      <c r="H54" s="55">
        <v>0</v>
      </c>
      <c r="I54" s="178">
        <v>0</v>
      </c>
      <c r="J54" s="43">
        <f t="shared" si="5"/>
        <v>0</v>
      </c>
      <c r="K54" s="44">
        <f t="shared" si="3"/>
        <v>0</v>
      </c>
      <c r="L54" s="116">
        <f t="shared" si="4"/>
        <v>0</v>
      </c>
      <c r="M54" s="126"/>
    </row>
    <row r="55" spans="1:17" ht="21" customHeight="1">
      <c r="A55" s="81">
        <v>28</v>
      </c>
      <c r="B55" s="41"/>
      <c r="C55" s="41"/>
      <c r="D55" s="41"/>
      <c r="E55" s="41"/>
      <c r="F55" s="41"/>
      <c r="G55" s="42"/>
      <c r="H55" s="55">
        <v>0</v>
      </c>
      <c r="I55" s="178">
        <v>0</v>
      </c>
      <c r="J55" s="43">
        <f t="shared" si="5"/>
        <v>0</v>
      </c>
      <c r="K55" s="44">
        <f t="shared" si="3"/>
        <v>0</v>
      </c>
      <c r="L55" s="116">
        <f t="shared" si="4"/>
        <v>0</v>
      </c>
      <c r="M55" s="126"/>
    </row>
    <row r="56" spans="1:17" ht="21" customHeight="1">
      <c r="A56" s="81">
        <v>29</v>
      </c>
      <c r="B56" s="41"/>
      <c r="C56" s="41"/>
      <c r="D56" s="41"/>
      <c r="E56" s="41"/>
      <c r="F56" s="41"/>
      <c r="G56" s="42"/>
      <c r="H56" s="55">
        <v>0</v>
      </c>
      <c r="I56" s="178">
        <v>0</v>
      </c>
      <c r="J56" s="43">
        <f t="shared" si="5"/>
        <v>0</v>
      </c>
      <c r="K56" s="44">
        <f t="shared" si="3"/>
        <v>0</v>
      </c>
      <c r="L56" s="116">
        <f t="shared" si="4"/>
        <v>0</v>
      </c>
      <c r="M56" s="126"/>
    </row>
    <row r="57" spans="1:17" ht="21" customHeight="1">
      <c r="A57" s="81">
        <v>30</v>
      </c>
      <c r="B57" s="41"/>
      <c r="C57" s="41"/>
      <c r="D57" s="41"/>
      <c r="E57" s="41"/>
      <c r="F57" s="41"/>
      <c r="G57" s="42"/>
      <c r="H57" s="55">
        <v>0</v>
      </c>
      <c r="I57" s="178">
        <v>0</v>
      </c>
      <c r="J57" s="43">
        <f t="shared" si="5"/>
        <v>0</v>
      </c>
      <c r="K57" s="44">
        <f t="shared" si="3"/>
        <v>0</v>
      </c>
      <c r="L57" s="116">
        <f t="shared" si="4"/>
        <v>0</v>
      </c>
      <c r="M57" s="126"/>
    </row>
    <row r="58" spans="1:17" ht="21" customHeight="1">
      <c r="A58" s="81">
        <v>31</v>
      </c>
      <c r="B58" s="41"/>
      <c r="C58" s="41"/>
      <c r="D58" s="41"/>
      <c r="E58" s="41"/>
      <c r="F58" s="41"/>
      <c r="G58" s="42"/>
      <c r="H58" s="55">
        <v>0</v>
      </c>
      <c r="I58" s="178">
        <v>0</v>
      </c>
      <c r="J58" s="43">
        <f t="shared" si="5"/>
        <v>0</v>
      </c>
      <c r="K58" s="44">
        <f t="shared" si="3"/>
        <v>0</v>
      </c>
      <c r="L58" s="116">
        <f t="shared" si="4"/>
        <v>0</v>
      </c>
      <c r="M58" s="126"/>
    </row>
    <row r="59" spans="1:17" ht="21" customHeight="1">
      <c r="A59" s="81">
        <v>32</v>
      </c>
      <c r="B59" s="41"/>
      <c r="C59" s="41"/>
      <c r="D59" s="41"/>
      <c r="E59" s="41"/>
      <c r="F59" s="41"/>
      <c r="G59" s="42"/>
      <c r="H59" s="55">
        <v>0</v>
      </c>
      <c r="I59" s="178">
        <v>0</v>
      </c>
      <c r="J59" s="43">
        <f t="shared" si="5"/>
        <v>0</v>
      </c>
      <c r="K59" s="44">
        <f t="shared" si="3"/>
        <v>0</v>
      </c>
      <c r="L59" s="116">
        <f t="shared" si="4"/>
        <v>0</v>
      </c>
      <c r="M59" s="126"/>
    </row>
    <row r="60" spans="1:17" ht="21" customHeight="1">
      <c r="A60" s="81">
        <v>33</v>
      </c>
      <c r="B60" s="41"/>
      <c r="C60" s="41"/>
      <c r="D60" s="41"/>
      <c r="E60" s="41"/>
      <c r="F60" s="41"/>
      <c r="G60" s="42"/>
      <c r="H60" s="55">
        <v>0</v>
      </c>
      <c r="I60" s="178">
        <v>0</v>
      </c>
      <c r="J60" s="43">
        <f t="shared" si="5"/>
        <v>0</v>
      </c>
      <c r="K60" s="44">
        <f t="shared" si="3"/>
        <v>0</v>
      </c>
      <c r="L60" s="116">
        <f t="shared" si="4"/>
        <v>0</v>
      </c>
      <c r="M60" s="126"/>
    </row>
    <row r="61" spans="1:17" ht="21" customHeight="1">
      <c r="A61" s="81">
        <v>34</v>
      </c>
      <c r="B61" s="41"/>
      <c r="C61" s="41"/>
      <c r="D61" s="41"/>
      <c r="E61" s="41"/>
      <c r="F61" s="41"/>
      <c r="G61" s="42"/>
      <c r="H61" s="55">
        <v>0</v>
      </c>
      <c r="I61" s="178">
        <v>0</v>
      </c>
      <c r="J61" s="43">
        <f t="shared" si="5"/>
        <v>0</v>
      </c>
      <c r="K61" s="44">
        <f t="shared" si="3"/>
        <v>0</v>
      </c>
      <c r="L61" s="116">
        <f t="shared" si="4"/>
        <v>0</v>
      </c>
      <c r="M61" s="126"/>
    </row>
    <row r="62" spans="1:17" ht="21" customHeight="1">
      <c r="A62" s="81">
        <v>35</v>
      </c>
      <c r="B62" s="41"/>
      <c r="C62" s="41"/>
      <c r="D62" s="41"/>
      <c r="E62" s="41"/>
      <c r="F62" s="41"/>
      <c r="G62" s="42"/>
      <c r="H62" s="55">
        <v>0</v>
      </c>
      <c r="I62" s="178">
        <v>0</v>
      </c>
      <c r="J62" s="43">
        <f t="shared" si="5"/>
        <v>0</v>
      </c>
      <c r="K62" s="44">
        <f t="shared" si="3"/>
        <v>0</v>
      </c>
      <c r="L62" s="116">
        <f t="shared" si="4"/>
        <v>0</v>
      </c>
      <c r="M62" s="126"/>
    </row>
    <row r="63" spans="1:17" ht="21" customHeight="1">
      <c r="A63" s="81">
        <v>36</v>
      </c>
      <c r="B63" s="41"/>
      <c r="C63" s="41"/>
      <c r="D63" s="41"/>
      <c r="E63" s="41"/>
      <c r="F63" s="41"/>
      <c r="G63" s="42"/>
      <c r="H63" s="55">
        <v>0</v>
      </c>
      <c r="I63" s="178">
        <v>0</v>
      </c>
      <c r="J63" s="43">
        <f t="shared" si="5"/>
        <v>0</v>
      </c>
      <c r="K63" s="44">
        <f t="shared" si="3"/>
        <v>0</v>
      </c>
      <c r="L63" s="116">
        <f t="shared" si="4"/>
        <v>0</v>
      </c>
      <c r="M63" s="126"/>
    </row>
    <row r="64" spans="1:17" ht="21" customHeight="1">
      <c r="A64" s="81">
        <v>37</v>
      </c>
      <c r="B64" s="41"/>
      <c r="C64" s="41"/>
      <c r="D64" s="41"/>
      <c r="E64" s="41"/>
      <c r="F64" s="41"/>
      <c r="G64" s="42"/>
      <c r="H64" s="55">
        <v>0</v>
      </c>
      <c r="I64" s="178">
        <v>0</v>
      </c>
      <c r="J64" s="43">
        <f t="shared" si="5"/>
        <v>0</v>
      </c>
      <c r="K64" s="44">
        <f t="shared" si="3"/>
        <v>0</v>
      </c>
      <c r="L64" s="116">
        <f t="shared" si="4"/>
        <v>0</v>
      </c>
      <c r="M64" s="126"/>
    </row>
    <row r="65" spans="1:16" ht="21" customHeight="1">
      <c r="A65" s="81">
        <v>38</v>
      </c>
      <c r="B65" s="41"/>
      <c r="C65" s="41"/>
      <c r="D65" s="41"/>
      <c r="E65" s="41"/>
      <c r="F65" s="41"/>
      <c r="G65" s="42"/>
      <c r="H65" s="55">
        <v>0</v>
      </c>
      <c r="I65" s="178">
        <v>0</v>
      </c>
      <c r="J65" s="43">
        <f t="shared" si="5"/>
        <v>0</v>
      </c>
      <c r="K65" s="44">
        <f t="shared" si="3"/>
        <v>0</v>
      </c>
      <c r="L65" s="116">
        <f t="shared" si="4"/>
        <v>0</v>
      </c>
      <c r="M65" s="126"/>
    </row>
    <row r="66" spans="1:16" ht="21" customHeight="1">
      <c r="A66" s="81">
        <v>39</v>
      </c>
      <c r="B66" s="41"/>
      <c r="C66" s="41"/>
      <c r="D66" s="41"/>
      <c r="E66" s="41"/>
      <c r="F66" s="41"/>
      <c r="G66" s="42"/>
      <c r="H66" s="55">
        <v>0</v>
      </c>
      <c r="I66" s="178">
        <v>0</v>
      </c>
      <c r="J66" s="43">
        <f t="shared" si="5"/>
        <v>0</v>
      </c>
      <c r="K66" s="44">
        <f t="shared" si="3"/>
        <v>0</v>
      </c>
      <c r="L66" s="116">
        <f t="shared" si="4"/>
        <v>0</v>
      </c>
      <c r="M66" s="126"/>
      <c r="P66" s="176"/>
    </row>
    <row r="67" spans="1:16" ht="21" customHeight="1" thickBot="1">
      <c r="A67" s="81">
        <v>40</v>
      </c>
      <c r="B67" s="82"/>
      <c r="C67" s="82"/>
      <c r="D67" s="82"/>
      <c r="E67" s="82"/>
      <c r="F67" s="82"/>
      <c r="G67" s="83"/>
      <c r="H67" s="93">
        <v>0</v>
      </c>
      <c r="I67" s="180">
        <v>0</v>
      </c>
      <c r="J67" s="43">
        <f t="shared" si="5"/>
        <v>0</v>
      </c>
      <c r="K67" s="85">
        <f t="shared" si="3"/>
        <v>0</v>
      </c>
      <c r="L67" s="117">
        <f t="shared" si="4"/>
        <v>0</v>
      </c>
      <c r="M67" s="127"/>
    </row>
    <row r="68" spans="1:16" ht="27" customHeight="1" thickBot="1">
      <c r="A68" s="28"/>
      <c r="B68" s="29"/>
      <c r="C68" s="29"/>
      <c r="D68" s="29"/>
      <c r="E68" s="29"/>
      <c r="F68" s="193"/>
      <c r="G68" s="194"/>
      <c r="H68" s="194"/>
      <c r="I68" s="194" t="s">
        <v>59</v>
      </c>
      <c r="J68" s="175">
        <f>IF(SUM(J48:J67)&gt;200,ROUND(SUM(J48:J67),0),SUM(J48:J67))</f>
        <v>0</v>
      </c>
      <c r="K68" s="195">
        <f>ROUND(J68,2)*$G$8</f>
        <v>0</v>
      </c>
      <c r="L68" s="195">
        <f>ROUND(J68,2)*$L$8</f>
        <v>0</v>
      </c>
      <c r="N68" s="30">
        <f>COUNTIF(G48:G57,"SI")</f>
        <v>0</v>
      </c>
    </row>
    <row r="69" spans="1:16" ht="10.95" customHeight="1" thickBot="1">
      <c r="A69" s="28"/>
      <c r="B69" s="202"/>
      <c r="C69" s="203"/>
      <c r="D69" s="203"/>
      <c r="E69" s="204"/>
      <c r="G69" s="205"/>
      <c r="H69" s="205"/>
      <c r="I69" s="205"/>
      <c r="J69" s="205"/>
      <c r="K69" s="205"/>
      <c r="L69" s="205"/>
    </row>
    <row r="70" spans="1:16" ht="12" customHeight="1" thickBot="1">
      <c r="A70" s="28"/>
      <c r="B70" s="196"/>
      <c r="C70" s="19"/>
      <c r="D70" s="19"/>
      <c r="E70" s="19"/>
      <c r="F70" s="20"/>
      <c r="G70" s="205"/>
      <c r="H70" s="205"/>
      <c r="I70" s="205"/>
      <c r="J70" s="205"/>
      <c r="K70" s="205"/>
      <c r="L70" s="205"/>
    </row>
    <row r="71" spans="1:16" ht="42" customHeight="1" thickBot="1">
      <c r="A71" s="21"/>
      <c r="B71" s="29"/>
      <c r="C71" s="15" t="s">
        <v>10</v>
      </c>
      <c r="D71" s="173"/>
      <c r="E71" s="174"/>
      <c r="F71" s="29"/>
      <c r="G71" s="177" t="s">
        <v>57</v>
      </c>
      <c r="H71" s="172"/>
      <c r="I71" s="32"/>
      <c r="J71" s="171"/>
      <c r="K71" s="33"/>
      <c r="L71" s="20"/>
    </row>
    <row r="72" spans="1:16" ht="19.95" customHeight="1">
      <c r="A72" s="21"/>
      <c r="B72" s="29"/>
      <c r="C72" s="29"/>
      <c r="F72" s="29"/>
      <c r="H72" s="21"/>
      <c r="I72" s="21"/>
      <c r="J72" s="21"/>
    </row>
    <row r="73" spans="1:16" ht="19.95" customHeight="1">
      <c r="A73" s="21"/>
      <c r="B73" s="29"/>
      <c r="C73" s="29"/>
      <c r="D73" s="29"/>
      <c r="E73" s="29"/>
      <c r="F73" s="29"/>
      <c r="G73" s="21"/>
      <c r="H73" s="21"/>
      <c r="I73" s="21"/>
      <c r="J73" s="21"/>
    </row>
    <row r="74" spans="1:16" ht="19.95" customHeight="1" thickBot="1"/>
    <row r="75" spans="1:16" ht="19.95" customHeight="1" thickBot="1">
      <c r="D75" s="18" t="s">
        <v>25</v>
      </c>
      <c r="K75" s="206" t="s">
        <v>65</v>
      </c>
      <c r="L75" s="207"/>
    </row>
    <row r="76" spans="1:16" ht="21" customHeight="1" thickBot="1"/>
    <row r="77" spans="1:16" ht="21.6" thickBot="1">
      <c r="B77" s="123" t="s">
        <v>1</v>
      </c>
      <c r="C77" s="208"/>
      <c r="D77" s="209"/>
      <c r="E77" s="209"/>
      <c r="F77" s="209"/>
      <c r="G77" s="210"/>
      <c r="I77" s="124" t="s">
        <v>14</v>
      </c>
      <c r="J77" s="208"/>
      <c r="K77" s="209"/>
      <c r="L77" s="209"/>
      <c r="M77" s="210"/>
    </row>
    <row r="78" spans="1:16" ht="16.2" thickBot="1">
      <c r="A78" s="4"/>
      <c r="B78" s="5"/>
      <c r="C78" s="6"/>
      <c r="D78" s="7"/>
      <c r="E78" s="5"/>
      <c r="F78" s="4"/>
      <c r="G78" s="17"/>
      <c r="H78" s="8"/>
      <c r="I78" s="8"/>
    </row>
    <row r="79" spans="1:16" s="31" customFormat="1" ht="34.950000000000003" customHeight="1" thickBot="1">
      <c r="A79" s="118"/>
      <c r="B79" s="211" t="s">
        <v>30</v>
      </c>
      <c r="C79" s="212"/>
      <c r="D79" s="212"/>
      <c r="E79" s="212"/>
      <c r="F79" s="212"/>
      <c r="G79" s="212"/>
      <c r="H79" s="212"/>
      <c r="I79" s="212"/>
      <c r="J79" s="212"/>
      <c r="K79" s="212"/>
      <c r="L79" s="212"/>
      <c r="M79" s="213"/>
      <c r="N79" s="21"/>
    </row>
    <row r="80" spans="1:16" ht="16.2" thickBot="1"/>
    <row r="81" spans="1:13" ht="16.2" thickBot="1">
      <c r="A81" s="121"/>
      <c r="B81" s="122"/>
      <c r="C81" s="14"/>
      <c r="D81" s="119"/>
      <c r="E81" s="14"/>
      <c r="F81" s="120" t="s">
        <v>51</v>
      </c>
      <c r="G81" s="16">
        <v>105</v>
      </c>
      <c r="I81" s="11" t="s">
        <v>12</v>
      </c>
      <c r="J81" s="14"/>
      <c r="K81" s="14"/>
      <c r="L81" s="16">
        <f>G81*70%</f>
        <v>73.5</v>
      </c>
    </row>
    <row r="82" spans="1:13" ht="16.2" thickBot="1"/>
    <row r="83" spans="1:13" ht="47.4" thickBot="1">
      <c r="A83" s="214" t="s">
        <v>26</v>
      </c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125" t="s">
        <v>53</v>
      </c>
    </row>
    <row r="84" spans="1:13" ht="62.4">
      <c r="A84" s="114" t="s">
        <v>52</v>
      </c>
      <c r="B84" s="77" t="s">
        <v>4</v>
      </c>
      <c r="C84" s="77" t="s">
        <v>5</v>
      </c>
      <c r="D84" s="77" t="s">
        <v>6</v>
      </c>
      <c r="E84" s="77" t="s">
        <v>7</v>
      </c>
      <c r="F84" s="77" t="s">
        <v>21</v>
      </c>
      <c r="G84" s="78" t="s">
        <v>17</v>
      </c>
      <c r="H84" s="77" t="s">
        <v>27</v>
      </c>
      <c r="I84" s="157" t="s">
        <v>28</v>
      </c>
      <c r="J84" s="79" t="s">
        <v>20</v>
      </c>
      <c r="K84" s="80" t="s">
        <v>18</v>
      </c>
      <c r="L84" s="115" t="s">
        <v>19</v>
      </c>
      <c r="M84" s="128" t="s">
        <v>55</v>
      </c>
    </row>
    <row r="85" spans="1:13" ht="18">
      <c r="A85" s="81">
        <v>41</v>
      </c>
      <c r="B85" s="41" t="s">
        <v>63</v>
      </c>
      <c r="C85" s="41" t="s">
        <v>63</v>
      </c>
      <c r="D85" s="41" t="s">
        <v>63</v>
      </c>
      <c r="E85" s="41" t="s">
        <v>63</v>
      </c>
      <c r="F85" s="41"/>
      <c r="G85" s="42"/>
      <c r="H85" s="55">
        <v>0</v>
      </c>
      <c r="I85" s="178">
        <v>0</v>
      </c>
      <c r="J85" s="43">
        <f>ROUND(H85*I85,2)</f>
        <v>0</v>
      </c>
      <c r="K85" s="44">
        <f t="shared" ref="K85:K104" si="6">J85*$G$8</f>
        <v>0</v>
      </c>
      <c r="L85" s="116">
        <f t="shared" ref="L85:L104" si="7">J85*$L$8</f>
        <v>0</v>
      </c>
      <c r="M85" s="126"/>
    </row>
    <row r="86" spans="1:13" ht="18">
      <c r="A86" s="81">
        <v>42</v>
      </c>
      <c r="B86" s="41" t="s">
        <v>63</v>
      </c>
      <c r="C86" s="41" t="s">
        <v>63</v>
      </c>
      <c r="D86" s="41" t="s">
        <v>63</v>
      </c>
      <c r="E86" s="41" t="s">
        <v>63</v>
      </c>
      <c r="F86" s="41"/>
      <c r="G86" s="42"/>
      <c r="H86" s="55">
        <v>0</v>
      </c>
      <c r="I86" s="178">
        <v>0</v>
      </c>
      <c r="J86" s="43">
        <f t="shared" ref="J86:J104" si="8">ROUND(H86*I86,2)</f>
        <v>0</v>
      </c>
      <c r="K86" s="44">
        <f t="shared" si="6"/>
        <v>0</v>
      </c>
      <c r="L86" s="116">
        <f t="shared" si="7"/>
        <v>0</v>
      </c>
      <c r="M86" s="126"/>
    </row>
    <row r="87" spans="1:13" ht="18">
      <c r="A87" s="81">
        <v>43</v>
      </c>
      <c r="B87" s="41" t="s">
        <v>63</v>
      </c>
      <c r="C87" s="41" t="s">
        <v>63</v>
      </c>
      <c r="D87" s="41" t="s">
        <v>63</v>
      </c>
      <c r="E87" s="41" t="s">
        <v>63</v>
      </c>
      <c r="F87" s="41"/>
      <c r="G87" s="42"/>
      <c r="H87" s="55">
        <v>0</v>
      </c>
      <c r="I87" s="181">
        <v>0</v>
      </c>
      <c r="J87" s="43">
        <f t="shared" si="8"/>
        <v>0</v>
      </c>
      <c r="K87" s="44">
        <f t="shared" si="6"/>
        <v>0</v>
      </c>
      <c r="L87" s="116">
        <f t="shared" si="7"/>
        <v>0</v>
      </c>
      <c r="M87" s="126"/>
    </row>
    <row r="88" spans="1:13" ht="18">
      <c r="A88" s="81">
        <v>44</v>
      </c>
      <c r="B88" s="41" t="s">
        <v>63</v>
      </c>
      <c r="C88" s="41" t="s">
        <v>63</v>
      </c>
      <c r="D88" s="41" t="s">
        <v>63</v>
      </c>
      <c r="E88" s="41" t="s">
        <v>63</v>
      </c>
      <c r="F88" s="41"/>
      <c r="G88" s="42"/>
      <c r="H88" s="55">
        <v>0</v>
      </c>
      <c r="I88" s="178">
        <v>0</v>
      </c>
      <c r="J88" s="43">
        <f t="shared" si="8"/>
        <v>0</v>
      </c>
      <c r="K88" s="44">
        <f t="shared" si="6"/>
        <v>0</v>
      </c>
      <c r="L88" s="116">
        <f t="shared" si="7"/>
        <v>0</v>
      </c>
      <c r="M88" s="126"/>
    </row>
    <row r="89" spans="1:13" ht="18">
      <c r="A89" s="81">
        <v>45</v>
      </c>
      <c r="B89" s="41" t="s">
        <v>63</v>
      </c>
      <c r="C89" s="41" t="s">
        <v>63</v>
      </c>
      <c r="D89" s="41" t="s">
        <v>63</v>
      </c>
      <c r="E89" s="41" t="s">
        <v>63</v>
      </c>
      <c r="F89" s="41"/>
      <c r="G89" s="42"/>
      <c r="H89" s="55">
        <v>0</v>
      </c>
      <c r="I89" s="178">
        <v>0</v>
      </c>
      <c r="J89" s="43">
        <f t="shared" si="8"/>
        <v>0</v>
      </c>
      <c r="K89" s="44">
        <f t="shared" si="6"/>
        <v>0</v>
      </c>
      <c r="L89" s="116">
        <f t="shared" si="7"/>
        <v>0</v>
      </c>
      <c r="M89" s="126"/>
    </row>
    <row r="90" spans="1:13" ht="18">
      <c r="A90" s="81">
        <v>46</v>
      </c>
      <c r="B90" s="41" t="s">
        <v>63</v>
      </c>
      <c r="C90" s="41" t="s">
        <v>63</v>
      </c>
      <c r="D90" s="41" t="s">
        <v>63</v>
      </c>
      <c r="E90" s="41" t="s">
        <v>63</v>
      </c>
      <c r="F90" s="41"/>
      <c r="G90" s="42"/>
      <c r="H90" s="55">
        <v>0</v>
      </c>
      <c r="I90" s="178">
        <v>0</v>
      </c>
      <c r="J90" s="43">
        <f t="shared" si="8"/>
        <v>0</v>
      </c>
      <c r="K90" s="44">
        <f t="shared" si="6"/>
        <v>0</v>
      </c>
      <c r="L90" s="116">
        <f t="shared" si="7"/>
        <v>0</v>
      </c>
      <c r="M90" s="126"/>
    </row>
    <row r="91" spans="1:13" ht="18">
      <c r="A91" s="81">
        <v>47</v>
      </c>
      <c r="B91" s="41" t="s">
        <v>63</v>
      </c>
      <c r="C91" s="41" t="s">
        <v>63</v>
      </c>
      <c r="D91" s="41" t="s">
        <v>63</v>
      </c>
      <c r="E91" s="41" t="s">
        <v>63</v>
      </c>
      <c r="F91" s="41"/>
      <c r="G91" s="42"/>
      <c r="H91" s="55">
        <v>0</v>
      </c>
      <c r="I91" s="178">
        <v>0</v>
      </c>
      <c r="J91" s="43">
        <f t="shared" si="8"/>
        <v>0</v>
      </c>
      <c r="K91" s="44">
        <f t="shared" si="6"/>
        <v>0</v>
      </c>
      <c r="L91" s="116">
        <f t="shared" si="7"/>
        <v>0</v>
      </c>
      <c r="M91" s="126"/>
    </row>
    <row r="92" spans="1:13" ht="18">
      <c r="A92" s="81">
        <v>48</v>
      </c>
      <c r="B92" s="41" t="s">
        <v>63</v>
      </c>
      <c r="C92" s="41" t="s">
        <v>63</v>
      </c>
      <c r="D92" s="41" t="s">
        <v>63</v>
      </c>
      <c r="E92" s="41" t="s">
        <v>63</v>
      </c>
      <c r="F92" s="41"/>
      <c r="G92" s="42"/>
      <c r="H92" s="55">
        <v>0</v>
      </c>
      <c r="I92" s="178">
        <v>0</v>
      </c>
      <c r="J92" s="43">
        <f t="shared" si="8"/>
        <v>0</v>
      </c>
      <c r="K92" s="44">
        <f t="shared" si="6"/>
        <v>0</v>
      </c>
      <c r="L92" s="116">
        <f t="shared" si="7"/>
        <v>0</v>
      </c>
      <c r="M92" s="126"/>
    </row>
    <row r="93" spans="1:13" ht="18">
      <c r="A93" s="81">
        <v>49</v>
      </c>
      <c r="B93" s="41" t="s">
        <v>63</v>
      </c>
      <c r="C93" s="41" t="s">
        <v>63</v>
      </c>
      <c r="D93" s="41" t="s">
        <v>63</v>
      </c>
      <c r="E93" s="41" t="s">
        <v>63</v>
      </c>
      <c r="F93" s="41"/>
      <c r="G93" s="42"/>
      <c r="H93" s="55">
        <v>0</v>
      </c>
      <c r="I93" s="178">
        <v>0</v>
      </c>
      <c r="J93" s="43">
        <f t="shared" si="8"/>
        <v>0</v>
      </c>
      <c r="K93" s="44">
        <f t="shared" si="6"/>
        <v>0</v>
      </c>
      <c r="L93" s="116">
        <f t="shared" si="7"/>
        <v>0</v>
      </c>
      <c r="M93" s="126"/>
    </row>
    <row r="94" spans="1:13" ht="18">
      <c r="A94" s="81">
        <v>50</v>
      </c>
      <c r="B94" s="41" t="s">
        <v>63</v>
      </c>
      <c r="C94" s="41" t="s">
        <v>63</v>
      </c>
      <c r="D94" s="41" t="s">
        <v>63</v>
      </c>
      <c r="E94" s="41" t="s">
        <v>63</v>
      </c>
      <c r="F94" s="41"/>
      <c r="G94" s="42"/>
      <c r="H94" s="55">
        <v>0</v>
      </c>
      <c r="I94" s="178">
        <v>0</v>
      </c>
      <c r="J94" s="43">
        <f t="shared" si="8"/>
        <v>0</v>
      </c>
      <c r="K94" s="44">
        <f t="shared" si="6"/>
        <v>0</v>
      </c>
      <c r="L94" s="116">
        <f t="shared" si="7"/>
        <v>0</v>
      </c>
      <c r="M94" s="126"/>
    </row>
    <row r="95" spans="1:13" ht="18">
      <c r="A95" s="81">
        <v>51</v>
      </c>
      <c r="B95" s="41" t="s">
        <v>63</v>
      </c>
      <c r="C95" s="41" t="s">
        <v>63</v>
      </c>
      <c r="D95" s="41" t="s">
        <v>63</v>
      </c>
      <c r="E95" s="41" t="s">
        <v>63</v>
      </c>
      <c r="F95" s="41"/>
      <c r="G95" s="42"/>
      <c r="H95" s="55">
        <v>0</v>
      </c>
      <c r="I95" s="178">
        <v>0</v>
      </c>
      <c r="J95" s="43">
        <f t="shared" si="8"/>
        <v>0</v>
      </c>
      <c r="K95" s="44">
        <f t="shared" si="6"/>
        <v>0</v>
      </c>
      <c r="L95" s="116">
        <f t="shared" si="7"/>
        <v>0</v>
      </c>
      <c r="M95" s="126"/>
    </row>
    <row r="96" spans="1:13" ht="18">
      <c r="A96" s="81">
        <v>52</v>
      </c>
      <c r="B96" s="41" t="s">
        <v>63</v>
      </c>
      <c r="C96" s="41" t="s">
        <v>63</v>
      </c>
      <c r="D96" s="41" t="s">
        <v>63</v>
      </c>
      <c r="E96" s="41" t="s">
        <v>63</v>
      </c>
      <c r="F96" s="41"/>
      <c r="G96" s="42"/>
      <c r="H96" s="55">
        <v>0</v>
      </c>
      <c r="I96" s="178">
        <v>0</v>
      </c>
      <c r="J96" s="43">
        <f t="shared" si="8"/>
        <v>0</v>
      </c>
      <c r="K96" s="44">
        <f t="shared" si="6"/>
        <v>0</v>
      </c>
      <c r="L96" s="116">
        <f t="shared" si="7"/>
        <v>0</v>
      </c>
      <c r="M96" s="126"/>
    </row>
    <row r="97" spans="1:13" ht="18">
      <c r="A97" s="81">
        <v>53</v>
      </c>
      <c r="B97" s="41" t="s">
        <v>63</v>
      </c>
      <c r="C97" s="41" t="s">
        <v>63</v>
      </c>
      <c r="D97" s="41" t="s">
        <v>63</v>
      </c>
      <c r="E97" s="41" t="s">
        <v>63</v>
      </c>
      <c r="F97" s="41"/>
      <c r="G97" s="42"/>
      <c r="H97" s="55">
        <v>0</v>
      </c>
      <c r="I97" s="178">
        <v>0</v>
      </c>
      <c r="J97" s="43">
        <f t="shared" si="8"/>
        <v>0</v>
      </c>
      <c r="K97" s="44">
        <f t="shared" si="6"/>
        <v>0</v>
      </c>
      <c r="L97" s="116">
        <f t="shared" si="7"/>
        <v>0</v>
      </c>
      <c r="M97" s="126"/>
    </row>
    <row r="98" spans="1:13" ht="18">
      <c r="A98" s="81">
        <v>54</v>
      </c>
      <c r="B98" s="41" t="s">
        <v>63</v>
      </c>
      <c r="C98" s="41" t="s">
        <v>63</v>
      </c>
      <c r="D98" s="41" t="s">
        <v>63</v>
      </c>
      <c r="E98" s="41" t="s">
        <v>63</v>
      </c>
      <c r="F98" s="41"/>
      <c r="G98" s="42"/>
      <c r="H98" s="55">
        <v>0</v>
      </c>
      <c r="I98" s="178">
        <v>0</v>
      </c>
      <c r="J98" s="43">
        <f t="shared" si="8"/>
        <v>0</v>
      </c>
      <c r="K98" s="44">
        <f t="shared" si="6"/>
        <v>0</v>
      </c>
      <c r="L98" s="116">
        <f t="shared" si="7"/>
        <v>0</v>
      </c>
      <c r="M98" s="126"/>
    </row>
    <row r="99" spans="1:13" ht="18">
      <c r="A99" s="81">
        <v>55</v>
      </c>
      <c r="B99" s="41" t="s">
        <v>63</v>
      </c>
      <c r="C99" s="41" t="s">
        <v>63</v>
      </c>
      <c r="D99" s="41" t="s">
        <v>63</v>
      </c>
      <c r="E99" s="41" t="s">
        <v>63</v>
      </c>
      <c r="F99" s="41"/>
      <c r="G99" s="42"/>
      <c r="H99" s="55">
        <v>0</v>
      </c>
      <c r="I99" s="178">
        <v>0</v>
      </c>
      <c r="J99" s="43">
        <f t="shared" si="8"/>
        <v>0</v>
      </c>
      <c r="K99" s="44">
        <f t="shared" si="6"/>
        <v>0</v>
      </c>
      <c r="L99" s="116">
        <f t="shared" si="7"/>
        <v>0</v>
      </c>
      <c r="M99" s="126"/>
    </row>
    <row r="100" spans="1:13" ht="18">
      <c r="A100" s="81">
        <v>56</v>
      </c>
      <c r="B100" s="41" t="s">
        <v>63</v>
      </c>
      <c r="C100" s="41" t="s">
        <v>63</v>
      </c>
      <c r="D100" s="41" t="s">
        <v>63</v>
      </c>
      <c r="E100" s="41" t="s">
        <v>63</v>
      </c>
      <c r="F100" s="41"/>
      <c r="G100" s="42"/>
      <c r="H100" s="55">
        <v>0</v>
      </c>
      <c r="I100" s="178">
        <v>0</v>
      </c>
      <c r="J100" s="43">
        <f t="shared" si="8"/>
        <v>0</v>
      </c>
      <c r="K100" s="44">
        <f t="shared" si="6"/>
        <v>0</v>
      </c>
      <c r="L100" s="116">
        <f t="shared" si="7"/>
        <v>0</v>
      </c>
      <c r="M100" s="126"/>
    </row>
    <row r="101" spans="1:13" ht="18">
      <c r="A101" s="81">
        <v>57</v>
      </c>
      <c r="B101" s="41" t="s">
        <v>63</v>
      </c>
      <c r="C101" s="41" t="s">
        <v>63</v>
      </c>
      <c r="D101" s="41" t="s">
        <v>63</v>
      </c>
      <c r="E101" s="41" t="s">
        <v>63</v>
      </c>
      <c r="F101" s="41"/>
      <c r="G101" s="42"/>
      <c r="H101" s="55">
        <v>0</v>
      </c>
      <c r="I101" s="178">
        <v>0</v>
      </c>
      <c r="J101" s="43">
        <f t="shared" si="8"/>
        <v>0</v>
      </c>
      <c r="K101" s="44">
        <f t="shared" si="6"/>
        <v>0</v>
      </c>
      <c r="L101" s="116">
        <f t="shared" si="7"/>
        <v>0</v>
      </c>
      <c r="M101" s="126"/>
    </row>
    <row r="102" spans="1:13" ht="18">
      <c r="A102" s="81">
        <v>58</v>
      </c>
      <c r="B102" s="41" t="s">
        <v>63</v>
      </c>
      <c r="C102" s="41" t="s">
        <v>63</v>
      </c>
      <c r="D102" s="41" t="s">
        <v>63</v>
      </c>
      <c r="E102" s="41" t="s">
        <v>63</v>
      </c>
      <c r="F102" s="41"/>
      <c r="G102" s="42"/>
      <c r="H102" s="55">
        <v>0</v>
      </c>
      <c r="I102" s="178">
        <v>0</v>
      </c>
      <c r="J102" s="43">
        <f t="shared" si="8"/>
        <v>0</v>
      </c>
      <c r="K102" s="44">
        <f t="shared" si="6"/>
        <v>0</v>
      </c>
      <c r="L102" s="116">
        <f t="shared" si="7"/>
        <v>0</v>
      </c>
      <c r="M102" s="126"/>
    </row>
    <row r="103" spans="1:13" ht="18">
      <c r="A103" s="81">
        <v>59</v>
      </c>
      <c r="B103" s="41" t="s">
        <v>63</v>
      </c>
      <c r="C103" s="41" t="s">
        <v>63</v>
      </c>
      <c r="D103" s="41" t="s">
        <v>63</v>
      </c>
      <c r="E103" s="41" t="s">
        <v>63</v>
      </c>
      <c r="F103" s="41"/>
      <c r="G103" s="42"/>
      <c r="H103" s="55">
        <v>0</v>
      </c>
      <c r="I103" s="178">
        <v>0</v>
      </c>
      <c r="J103" s="43">
        <f t="shared" si="8"/>
        <v>0</v>
      </c>
      <c r="K103" s="44">
        <f t="shared" si="6"/>
        <v>0</v>
      </c>
      <c r="L103" s="116">
        <f t="shared" si="7"/>
        <v>0</v>
      </c>
      <c r="M103" s="126"/>
    </row>
    <row r="104" spans="1:13" ht="18.600000000000001" thickBot="1">
      <c r="A104" s="81">
        <v>60</v>
      </c>
      <c r="B104" s="41" t="s">
        <v>63</v>
      </c>
      <c r="C104" s="41" t="s">
        <v>63</v>
      </c>
      <c r="D104" s="41" t="s">
        <v>63</v>
      </c>
      <c r="E104" s="41" t="s">
        <v>63</v>
      </c>
      <c r="F104" s="82"/>
      <c r="G104" s="83"/>
      <c r="H104" s="93">
        <v>0</v>
      </c>
      <c r="I104" s="180">
        <v>0</v>
      </c>
      <c r="J104" s="43">
        <f t="shared" si="8"/>
        <v>0</v>
      </c>
      <c r="K104" s="85">
        <f t="shared" si="6"/>
        <v>0</v>
      </c>
      <c r="L104" s="117">
        <f t="shared" si="7"/>
        <v>0</v>
      </c>
      <c r="M104" s="127"/>
    </row>
    <row r="105" spans="1:13" ht="24" customHeight="1" thickBot="1">
      <c r="A105" s="28"/>
      <c r="B105" s="29"/>
      <c r="C105" s="29"/>
      <c r="D105" s="29"/>
      <c r="E105" s="29"/>
      <c r="F105" s="193"/>
      <c r="G105" s="194"/>
      <c r="H105" s="194"/>
      <c r="I105" s="194" t="s">
        <v>64</v>
      </c>
      <c r="J105" s="175">
        <f>IF(SUM(M108+J32+J68)&gt;200,ROUND(SUM(M108+J32+J68),0),SUM(M108+J32+J68))</f>
        <v>0</v>
      </c>
      <c r="K105" s="195">
        <f>ROUND(J105,2)*$G$8</f>
        <v>0</v>
      </c>
      <c r="L105" s="195">
        <f>J105*$L$8</f>
        <v>0</v>
      </c>
    </row>
    <row r="106" spans="1:13" ht="25.95" customHeight="1" thickBot="1">
      <c r="A106" s="28"/>
      <c r="B106" s="202" t="str">
        <f>IF(B107&gt;0,"ALLEGARE DICHIARAZIONE PER COMODATO"," ")</f>
        <v xml:space="preserve"> </v>
      </c>
      <c r="C106" s="203"/>
      <c r="D106" s="203"/>
      <c r="E106" s="204"/>
      <c r="G106" s="205" t="str">
        <f>IF(J105&gt;200,"ATTENZIONE: volume massimo superato. RIDURRE A NON più di 200mq"," ")</f>
        <v xml:space="preserve"> </v>
      </c>
      <c r="H106" s="205"/>
      <c r="I106" s="205"/>
      <c r="J106" s="205"/>
      <c r="K106" s="205"/>
      <c r="L106" s="205"/>
    </row>
    <row r="107" spans="1:13" ht="25.95" customHeight="1" thickBot="1">
      <c r="A107" s="28"/>
      <c r="B107" s="197">
        <f>SUM(C107:E107)</f>
        <v>0</v>
      </c>
      <c r="C107" s="197">
        <f>COUNTIF(G12:G31,"SI")</f>
        <v>0</v>
      </c>
      <c r="D107" s="197">
        <f>COUNTIF(G48:G67,"SI")</f>
        <v>0</v>
      </c>
      <c r="E107" s="197">
        <f>COUNTIF(G85:G104,"SI")</f>
        <v>0</v>
      </c>
      <c r="F107" s="20"/>
      <c r="G107" s="205" t="str">
        <f>IF(L105&lt;2000,"ATTENZIONE: IMPORTO INFERIORE AL MININO AMMISSIBILE"," ")</f>
        <v>ATTENZIONE: IMPORTO INFERIORE AL MININO AMMISSIBILE</v>
      </c>
      <c r="H107" s="205"/>
      <c r="I107" s="205"/>
      <c r="J107" s="205"/>
      <c r="K107" s="205"/>
      <c r="L107" s="205"/>
    </row>
    <row r="108" spans="1:13" ht="40.950000000000003" customHeight="1" thickBot="1">
      <c r="A108" s="21"/>
      <c r="B108" s="29"/>
      <c r="C108" s="15" t="s">
        <v>10</v>
      </c>
      <c r="D108" s="173"/>
      <c r="E108" s="174"/>
      <c r="F108" s="29"/>
      <c r="G108" s="177" t="s">
        <v>57</v>
      </c>
      <c r="H108" s="172"/>
      <c r="I108" s="32"/>
      <c r="J108" s="171"/>
      <c r="K108" s="33"/>
      <c r="L108" s="20"/>
      <c r="M108" s="183">
        <f>SUM(J85:J104)</f>
        <v>0</v>
      </c>
    </row>
    <row r="109" spans="1:13">
      <c r="A109" s="21"/>
      <c r="B109" s="29"/>
      <c r="C109" s="29"/>
      <c r="F109" s="29"/>
      <c r="H109" s="21"/>
      <c r="I109" s="21"/>
      <c r="J109" s="21"/>
    </row>
    <row r="112" spans="1:13">
      <c r="I112" s="201"/>
    </row>
  </sheetData>
  <sheetProtection algorithmName="SHA-512" hashValue="QtdSbimhIHGuxFsodKYpB0FGf7zolGJdJCX3XL/+9BR/WIJ6vlimMPq/6R3Rbk9TL/TLMg+LxPTu7ZUbBYqL0w==" saltValue="BPKdQT1az4d/a8nrf7la7A==" spinCount="100000" sheet="1" objects="1" scenarios="1"/>
  <mergeCells count="24">
    <mergeCell ref="G107:L107"/>
    <mergeCell ref="K2:L2"/>
    <mergeCell ref="C77:G77"/>
    <mergeCell ref="J77:M77"/>
    <mergeCell ref="B79:M79"/>
    <mergeCell ref="B6:M6"/>
    <mergeCell ref="C4:G4"/>
    <mergeCell ref="J4:M4"/>
    <mergeCell ref="A83:L83"/>
    <mergeCell ref="B106:E106"/>
    <mergeCell ref="G106:L106"/>
    <mergeCell ref="G33:L33"/>
    <mergeCell ref="A10:L10"/>
    <mergeCell ref="B33:E33"/>
    <mergeCell ref="K75:L75"/>
    <mergeCell ref="G34:L34"/>
    <mergeCell ref="B69:E69"/>
    <mergeCell ref="G69:L69"/>
    <mergeCell ref="G70:L70"/>
    <mergeCell ref="K38:L38"/>
    <mergeCell ref="C40:G40"/>
    <mergeCell ref="J40:M40"/>
    <mergeCell ref="B42:M42"/>
    <mergeCell ref="A46:L46"/>
  </mergeCells>
  <phoneticPr fontId="11" type="noConversion"/>
  <conditionalFormatting sqref="J32">
    <cfRule type="cellIs" dxfId="58" priority="10" operator="greaterThan">
      <formula>200</formula>
    </cfRule>
  </conditionalFormatting>
  <conditionalFormatting sqref="B33">
    <cfRule type="containsErrors" dxfId="57" priority="11">
      <formula>ISERROR(B33)</formula>
    </cfRule>
  </conditionalFormatting>
  <conditionalFormatting sqref="G33">
    <cfRule type="containsErrors" dxfId="56" priority="12">
      <formula>ISERROR(G33)</formula>
    </cfRule>
  </conditionalFormatting>
  <conditionalFormatting sqref="J105">
    <cfRule type="cellIs" dxfId="55" priority="4" operator="greaterThan">
      <formula>200</formula>
    </cfRule>
  </conditionalFormatting>
  <conditionalFormatting sqref="B106">
    <cfRule type="containsErrors" dxfId="54" priority="5">
      <formula>ISERROR(B106)</formula>
    </cfRule>
  </conditionalFormatting>
  <conditionalFormatting sqref="G106">
    <cfRule type="containsErrors" dxfId="53" priority="6">
      <formula>ISERROR(G106)</formula>
    </cfRule>
  </conditionalFormatting>
  <conditionalFormatting sqref="J68">
    <cfRule type="cellIs" dxfId="52" priority="1" operator="greaterThan">
      <formula>200</formula>
    </cfRule>
  </conditionalFormatting>
  <conditionalFormatting sqref="B69">
    <cfRule type="containsErrors" dxfId="51" priority="2">
      <formula>ISERROR(B69)</formula>
    </cfRule>
  </conditionalFormatting>
  <conditionalFormatting sqref="G69">
    <cfRule type="containsErrors" dxfId="50" priority="3">
      <formula>ISERROR(G69)</formula>
    </cfRule>
  </conditionalFormatting>
  <printOptions horizontalCentered="1" verticalCentered="1"/>
  <pageMargins left="0.23622047244094491" right="0.23622047244094491" top="0.15748031496062992" bottom="0.15748031496062992" header="0.11811023622047245" footer="0.11811023622047245"/>
  <pageSetup paperSize="9" scale="66" fitToHeight="2" orientation="landscape" horizontalDpi="4294967292" verticalDpi="4294967292"/>
  <rowBreaks count="1" manualBreakCount="1">
    <brk id="72" max="12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Foglio2!$A$3:$A$4</xm:f>
          </x14:formula1>
          <xm:sqref>F12:F31 F85:F104 F48:F67</xm:sqref>
        </x14:dataValidation>
        <x14:dataValidation type="list" allowBlank="1" showInputMessage="1" showErrorMessage="1">
          <x14:formula1>
            <xm:f>Foglio2!$B$3:$B$4</xm:f>
          </x14:formula1>
          <xm:sqref>G12:G31 G85:G104 G48:G67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view="pageBreakPreview" topLeftCell="B98" zoomScaleNormal="75" zoomScaleSheetLayoutView="81" zoomScalePageLayoutView="75" workbookViewId="0">
      <selection activeCell="B105" sqref="B105"/>
    </sheetView>
  </sheetViews>
  <sheetFormatPr defaultColWidth="11.19921875" defaultRowHeight="15.6"/>
  <cols>
    <col min="1" max="1" width="13.19921875" customWidth="1"/>
    <col min="2" max="2" width="43.19921875" customWidth="1"/>
    <col min="3" max="3" width="10.69921875" customWidth="1"/>
    <col min="5" max="5" width="11.19921875" customWidth="1"/>
    <col min="6" max="6" width="19.5" customWidth="1"/>
    <col min="7" max="7" width="12.69921875" customWidth="1"/>
    <col min="8" max="8" width="15" customWidth="1"/>
    <col min="9" max="9" width="21.19921875" customWidth="1"/>
    <col min="10" max="11" width="13.5" customWidth="1"/>
    <col min="12" max="12" width="16.69921875" customWidth="1"/>
    <col min="13" max="13" width="13.69921875" customWidth="1"/>
    <col min="14" max="14" width="13" customWidth="1"/>
    <col min="18" max="19" width="21" customWidth="1"/>
  </cols>
  <sheetData>
    <row r="1" spans="1:14" ht="12" customHeight="1" thickBo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1.6" thickBot="1">
      <c r="A2" s="219" t="s">
        <v>32</v>
      </c>
      <c r="B2" s="219"/>
      <c r="C2" s="219"/>
      <c r="D2" s="219"/>
      <c r="E2" s="219"/>
      <c r="F2" s="161"/>
      <c r="G2" s="162"/>
      <c r="H2" s="163" t="s">
        <v>34</v>
      </c>
      <c r="I2" s="220"/>
      <c r="J2" s="221"/>
      <c r="K2" s="222"/>
      <c r="L2" s="161"/>
      <c r="M2" s="191" t="s">
        <v>70</v>
      </c>
      <c r="N2" s="164"/>
    </row>
    <row r="3" spans="1:14" ht="16.2" thickBot="1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</row>
    <row r="4" spans="1:14" ht="21.6" thickBot="1">
      <c r="A4" s="166" t="s">
        <v>33</v>
      </c>
      <c r="B4" s="208">
        <f>'CME SOSTEGNO'!C4</f>
        <v>0</v>
      </c>
      <c r="C4" s="209"/>
      <c r="D4" s="209"/>
      <c r="E4" s="210"/>
      <c r="F4" s="166"/>
      <c r="G4" s="166" t="s">
        <v>14</v>
      </c>
      <c r="H4" s="208">
        <f>'CME SOSTEGNO'!J4</f>
        <v>0</v>
      </c>
      <c r="I4" s="209"/>
      <c r="J4" s="209"/>
      <c r="K4" s="210"/>
      <c r="L4" s="161"/>
      <c r="M4" s="161"/>
      <c r="N4" s="165"/>
    </row>
    <row r="5" spans="1:14" ht="9" customHeight="1" thickBot="1">
      <c r="A5" s="167"/>
      <c r="B5" s="168"/>
      <c r="C5" s="169"/>
      <c r="D5" s="169"/>
      <c r="E5" s="168"/>
      <c r="F5" s="167"/>
      <c r="G5" s="170"/>
      <c r="H5" s="170"/>
      <c r="I5" s="170"/>
      <c r="J5" s="25"/>
      <c r="K5" s="25"/>
      <c r="L5" s="165"/>
      <c r="M5" s="165"/>
      <c r="N5" s="165"/>
    </row>
    <row r="6" spans="1:14" ht="48" customHeight="1" thickBot="1">
      <c r="A6" s="10" t="s">
        <v>2</v>
      </c>
      <c r="B6" s="211" t="s">
        <v>29</v>
      </c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3"/>
    </row>
    <row r="7" spans="1:14" ht="16.2" thickBo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16.2" thickBot="1">
      <c r="A8" s="11" t="s">
        <v>16</v>
      </c>
      <c r="B8" s="12"/>
      <c r="C8" s="12"/>
      <c r="D8" s="35"/>
      <c r="E8" s="16">
        <v>105</v>
      </c>
      <c r="F8" s="13"/>
      <c r="G8" s="11" t="s">
        <v>12</v>
      </c>
      <c r="H8" s="12"/>
      <c r="I8" s="12"/>
      <c r="J8" s="14"/>
      <c r="K8" s="14"/>
      <c r="L8" s="16">
        <f>E8*70%</f>
        <v>73.5</v>
      </c>
      <c r="M8" s="9"/>
      <c r="N8" s="9"/>
    </row>
    <row r="9" spans="1:14" ht="16.2" thickBo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24" thickBot="1">
      <c r="A10" s="216" t="s">
        <v>31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8"/>
    </row>
    <row r="11" spans="1:14" ht="93">
      <c r="A11" s="76" t="s">
        <v>3</v>
      </c>
      <c r="B11" s="77" t="s">
        <v>4</v>
      </c>
      <c r="C11" s="77" t="s">
        <v>5</v>
      </c>
      <c r="D11" s="77" t="s">
        <v>6</v>
      </c>
      <c r="E11" s="77" t="s">
        <v>7</v>
      </c>
      <c r="F11" s="77" t="s">
        <v>21</v>
      </c>
      <c r="G11" s="77" t="s">
        <v>17</v>
      </c>
      <c r="H11" s="89" t="s">
        <v>24</v>
      </c>
      <c r="I11" s="90" t="s">
        <v>56</v>
      </c>
      <c r="J11" s="90" t="s">
        <v>35</v>
      </c>
      <c r="K11" s="90" t="s">
        <v>36</v>
      </c>
      <c r="L11" s="77" t="s">
        <v>37</v>
      </c>
      <c r="M11" s="91" t="s">
        <v>18</v>
      </c>
      <c r="N11" s="92" t="s">
        <v>19</v>
      </c>
    </row>
    <row r="12" spans="1:14" ht="22.95" customHeight="1">
      <c r="A12" s="45">
        <v>1</v>
      </c>
      <c r="B12" s="46">
        <f>'CME SOSTEGNO'!B12</f>
        <v>0</v>
      </c>
      <c r="C12" s="46">
        <f>'CME SOSTEGNO'!C12</f>
        <v>0</v>
      </c>
      <c r="D12" s="46">
        <f>'CME SOSTEGNO'!D12</f>
        <v>0</v>
      </c>
      <c r="E12" s="46">
        <f>'CME SOSTEGNO'!E12</f>
        <v>0</v>
      </c>
      <c r="F12" s="46">
        <f>'CME SOSTEGNO'!F12</f>
        <v>0</v>
      </c>
      <c r="G12" s="46">
        <f>'CME SOSTEGNO'!G12</f>
        <v>0</v>
      </c>
      <c r="H12" s="47">
        <f>'CME SOSTEGNO'!J12</f>
        <v>0</v>
      </c>
      <c r="I12" s="48">
        <f t="shared" ref="I12:I31" si="0">H12</f>
        <v>0</v>
      </c>
      <c r="J12" s="55">
        <f>'CME SOSTEGNO'!H12</f>
        <v>0</v>
      </c>
      <c r="K12" s="55">
        <f>'CME SOSTEGNO'!I12</f>
        <v>0</v>
      </c>
      <c r="L12" s="47">
        <f>ROUND(J12*K12,2)</f>
        <v>0</v>
      </c>
      <c r="M12" s="64">
        <f t="shared" ref="M12:M31" si="1">L12*$E$8</f>
        <v>0</v>
      </c>
      <c r="N12" s="62">
        <f t="shared" ref="N12:N31" si="2">L12*$L$8</f>
        <v>0</v>
      </c>
    </row>
    <row r="13" spans="1:14" ht="22.95" customHeight="1">
      <c r="A13" s="45">
        <v>2</v>
      </c>
      <c r="B13" s="46">
        <f>'CME SOSTEGNO'!B13</f>
        <v>0</v>
      </c>
      <c r="C13" s="46">
        <f>'CME SOSTEGNO'!C13</f>
        <v>0</v>
      </c>
      <c r="D13" s="46">
        <f>'CME SOSTEGNO'!D13</f>
        <v>0</v>
      </c>
      <c r="E13" s="46">
        <f>'CME SOSTEGNO'!E13</f>
        <v>0</v>
      </c>
      <c r="F13" s="46">
        <f>'CME SOSTEGNO'!F13</f>
        <v>0</v>
      </c>
      <c r="G13" s="46">
        <f>'CME SOSTEGNO'!G13</f>
        <v>0</v>
      </c>
      <c r="H13" s="47">
        <f>'CME SOSTEGNO'!J13</f>
        <v>0</v>
      </c>
      <c r="I13" s="48">
        <f t="shared" si="0"/>
        <v>0</v>
      </c>
      <c r="J13" s="55">
        <f>'CME SOSTEGNO'!H13</f>
        <v>0</v>
      </c>
      <c r="K13" s="55">
        <f>'CME SOSTEGNO'!I13</f>
        <v>0</v>
      </c>
      <c r="L13" s="47">
        <f t="shared" ref="L13:L31" si="3">ROUND(J13*K13,2)</f>
        <v>0</v>
      </c>
      <c r="M13" s="64">
        <f t="shared" si="1"/>
        <v>0</v>
      </c>
      <c r="N13" s="62">
        <f t="shared" si="2"/>
        <v>0</v>
      </c>
    </row>
    <row r="14" spans="1:14" ht="22.95" customHeight="1">
      <c r="A14" s="45">
        <v>3</v>
      </c>
      <c r="B14" s="46">
        <f>'CME SOSTEGNO'!B14</f>
        <v>0</v>
      </c>
      <c r="C14" s="46">
        <f>'CME SOSTEGNO'!C14</f>
        <v>0</v>
      </c>
      <c r="D14" s="46">
        <f>'CME SOSTEGNO'!D14</f>
        <v>0</v>
      </c>
      <c r="E14" s="46">
        <f>'CME SOSTEGNO'!E14</f>
        <v>0</v>
      </c>
      <c r="F14" s="46">
        <f>'CME SOSTEGNO'!F14</f>
        <v>0</v>
      </c>
      <c r="G14" s="46">
        <f>'CME SOSTEGNO'!G14</f>
        <v>0</v>
      </c>
      <c r="H14" s="47">
        <f>'CME SOSTEGNO'!J14</f>
        <v>0</v>
      </c>
      <c r="I14" s="48">
        <f t="shared" si="0"/>
        <v>0</v>
      </c>
      <c r="J14" s="55">
        <f>'CME SOSTEGNO'!H14</f>
        <v>0</v>
      </c>
      <c r="K14" s="55">
        <f>'CME SOSTEGNO'!I14</f>
        <v>0</v>
      </c>
      <c r="L14" s="47">
        <f t="shared" si="3"/>
        <v>0</v>
      </c>
      <c r="M14" s="64">
        <f t="shared" si="1"/>
        <v>0</v>
      </c>
      <c r="N14" s="62">
        <f t="shared" si="2"/>
        <v>0</v>
      </c>
    </row>
    <row r="15" spans="1:14" ht="22.95" customHeight="1">
      <c r="A15" s="45">
        <v>4</v>
      </c>
      <c r="B15" s="46">
        <f>'CME SOSTEGNO'!B15</f>
        <v>0</v>
      </c>
      <c r="C15" s="46">
        <f>'CME SOSTEGNO'!C15</f>
        <v>0</v>
      </c>
      <c r="D15" s="46">
        <f>'CME SOSTEGNO'!D15</f>
        <v>0</v>
      </c>
      <c r="E15" s="46">
        <f>'CME SOSTEGNO'!E15</f>
        <v>0</v>
      </c>
      <c r="F15" s="46">
        <f>'CME SOSTEGNO'!F15</f>
        <v>0</v>
      </c>
      <c r="G15" s="46">
        <f>'CME SOSTEGNO'!G15</f>
        <v>0</v>
      </c>
      <c r="H15" s="47">
        <f>'CME SOSTEGNO'!J15</f>
        <v>0</v>
      </c>
      <c r="I15" s="48">
        <f t="shared" si="0"/>
        <v>0</v>
      </c>
      <c r="J15" s="55">
        <f>'CME SOSTEGNO'!H15</f>
        <v>0</v>
      </c>
      <c r="K15" s="55">
        <f>'CME SOSTEGNO'!I15</f>
        <v>0</v>
      </c>
      <c r="L15" s="47">
        <f t="shared" si="3"/>
        <v>0</v>
      </c>
      <c r="M15" s="64">
        <f t="shared" si="1"/>
        <v>0</v>
      </c>
      <c r="N15" s="62">
        <f t="shared" si="2"/>
        <v>0</v>
      </c>
    </row>
    <row r="16" spans="1:14" ht="22.95" customHeight="1">
      <c r="A16" s="45">
        <v>5</v>
      </c>
      <c r="B16" s="46">
        <f>'CME SOSTEGNO'!B16</f>
        <v>0</v>
      </c>
      <c r="C16" s="46">
        <f>'CME SOSTEGNO'!C16</f>
        <v>0</v>
      </c>
      <c r="D16" s="46">
        <f>'CME SOSTEGNO'!D16</f>
        <v>0</v>
      </c>
      <c r="E16" s="46">
        <f>'CME SOSTEGNO'!E16</f>
        <v>0</v>
      </c>
      <c r="F16" s="46">
        <f>'CME SOSTEGNO'!F16</f>
        <v>0</v>
      </c>
      <c r="G16" s="46">
        <f>'CME SOSTEGNO'!G16</f>
        <v>0</v>
      </c>
      <c r="H16" s="47">
        <f>'CME SOSTEGNO'!J16</f>
        <v>0</v>
      </c>
      <c r="I16" s="48">
        <f t="shared" si="0"/>
        <v>0</v>
      </c>
      <c r="J16" s="55">
        <f>'CME SOSTEGNO'!H16</f>
        <v>0</v>
      </c>
      <c r="K16" s="55">
        <f>'CME SOSTEGNO'!I16</f>
        <v>0</v>
      </c>
      <c r="L16" s="47">
        <f t="shared" si="3"/>
        <v>0</v>
      </c>
      <c r="M16" s="64">
        <f t="shared" si="1"/>
        <v>0</v>
      </c>
      <c r="N16" s="62">
        <f t="shared" si="2"/>
        <v>0</v>
      </c>
    </row>
    <row r="17" spans="1:14" ht="22.95" customHeight="1">
      <c r="A17" s="45">
        <v>6</v>
      </c>
      <c r="B17" s="46">
        <f>'CME SOSTEGNO'!B17</f>
        <v>0</v>
      </c>
      <c r="C17" s="46">
        <f>'CME SOSTEGNO'!C17</f>
        <v>0</v>
      </c>
      <c r="D17" s="46">
        <f>'CME SOSTEGNO'!D17</f>
        <v>0</v>
      </c>
      <c r="E17" s="46">
        <f>'CME SOSTEGNO'!E17</f>
        <v>0</v>
      </c>
      <c r="F17" s="46">
        <f>'CME SOSTEGNO'!F17</f>
        <v>0</v>
      </c>
      <c r="G17" s="46">
        <f>'CME SOSTEGNO'!G17</f>
        <v>0</v>
      </c>
      <c r="H17" s="47">
        <f>'CME SOSTEGNO'!J17</f>
        <v>0</v>
      </c>
      <c r="I17" s="48">
        <f t="shared" si="0"/>
        <v>0</v>
      </c>
      <c r="J17" s="55">
        <f>'CME SOSTEGNO'!H17</f>
        <v>0</v>
      </c>
      <c r="K17" s="55">
        <f>'CME SOSTEGNO'!I17</f>
        <v>0</v>
      </c>
      <c r="L17" s="47">
        <f t="shared" si="3"/>
        <v>0</v>
      </c>
      <c r="M17" s="64">
        <f t="shared" si="1"/>
        <v>0</v>
      </c>
      <c r="N17" s="62">
        <f t="shared" si="2"/>
        <v>0</v>
      </c>
    </row>
    <row r="18" spans="1:14" ht="22.95" customHeight="1">
      <c r="A18" s="45">
        <v>7</v>
      </c>
      <c r="B18" s="46">
        <f>'CME SOSTEGNO'!B18</f>
        <v>0</v>
      </c>
      <c r="C18" s="46">
        <f>'CME SOSTEGNO'!C18</f>
        <v>0</v>
      </c>
      <c r="D18" s="46">
        <f>'CME SOSTEGNO'!D18</f>
        <v>0</v>
      </c>
      <c r="E18" s="46">
        <f>'CME SOSTEGNO'!E18</f>
        <v>0</v>
      </c>
      <c r="F18" s="46">
        <f>'CME SOSTEGNO'!F18</f>
        <v>0</v>
      </c>
      <c r="G18" s="46">
        <f>'CME SOSTEGNO'!G18</f>
        <v>0</v>
      </c>
      <c r="H18" s="47">
        <f>'CME SOSTEGNO'!J18</f>
        <v>0</v>
      </c>
      <c r="I18" s="48">
        <f t="shared" si="0"/>
        <v>0</v>
      </c>
      <c r="J18" s="55">
        <f>'CME SOSTEGNO'!H18</f>
        <v>0</v>
      </c>
      <c r="K18" s="55">
        <f>'CME SOSTEGNO'!I18</f>
        <v>0</v>
      </c>
      <c r="L18" s="47">
        <f t="shared" si="3"/>
        <v>0</v>
      </c>
      <c r="M18" s="64">
        <f t="shared" si="1"/>
        <v>0</v>
      </c>
      <c r="N18" s="62">
        <f t="shared" si="2"/>
        <v>0</v>
      </c>
    </row>
    <row r="19" spans="1:14" ht="22.95" customHeight="1">
      <c r="A19" s="45">
        <v>8</v>
      </c>
      <c r="B19" s="46">
        <f>'CME SOSTEGNO'!B19</f>
        <v>0</v>
      </c>
      <c r="C19" s="46">
        <f>'CME SOSTEGNO'!C19</f>
        <v>0</v>
      </c>
      <c r="D19" s="46">
        <f>'CME SOSTEGNO'!D19</f>
        <v>0</v>
      </c>
      <c r="E19" s="46">
        <f>'CME SOSTEGNO'!E19</f>
        <v>0</v>
      </c>
      <c r="F19" s="46">
        <f>'CME SOSTEGNO'!F19</f>
        <v>0</v>
      </c>
      <c r="G19" s="46">
        <f>'CME SOSTEGNO'!G19</f>
        <v>0</v>
      </c>
      <c r="H19" s="47">
        <f>'CME SOSTEGNO'!J19</f>
        <v>0</v>
      </c>
      <c r="I19" s="48">
        <f t="shared" si="0"/>
        <v>0</v>
      </c>
      <c r="J19" s="55">
        <f>'CME SOSTEGNO'!H19</f>
        <v>0</v>
      </c>
      <c r="K19" s="55">
        <f>'CME SOSTEGNO'!I19</f>
        <v>0</v>
      </c>
      <c r="L19" s="47">
        <f t="shared" si="3"/>
        <v>0</v>
      </c>
      <c r="M19" s="64">
        <f t="shared" si="1"/>
        <v>0</v>
      </c>
      <c r="N19" s="62">
        <f t="shared" si="2"/>
        <v>0</v>
      </c>
    </row>
    <row r="20" spans="1:14" ht="22.95" customHeight="1">
      <c r="A20" s="45">
        <v>9</v>
      </c>
      <c r="B20" s="46">
        <f>'CME SOSTEGNO'!B20</f>
        <v>0</v>
      </c>
      <c r="C20" s="46">
        <f>'CME SOSTEGNO'!C20</f>
        <v>0</v>
      </c>
      <c r="D20" s="46">
        <f>'CME SOSTEGNO'!D20</f>
        <v>0</v>
      </c>
      <c r="E20" s="46">
        <f>'CME SOSTEGNO'!E20</f>
        <v>0</v>
      </c>
      <c r="F20" s="46">
        <f>'CME SOSTEGNO'!F20</f>
        <v>0</v>
      </c>
      <c r="G20" s="46">
        <f>'CME SOSTEGNO'!G20</f>
        <v>0</v>
      </c>
      <c r="H20" s="47">
        <f>'CME SOSTEGNO'!J20</f>
        <v>0</v>
      </c>
      <c r="I20" s="48">
        <f t="shared" si="0"/>
        <v>0</v>
      </c>
      <c r="J20" s="55">
        <f>'CME SOSTEGNO'!H20</f>
        <v>0</v>
      </c>
      <c r="K20" s="55">
        <f>'CME SOSTEGNO'!I20</f>
        <v>0</v>
      </c>
      <c r="L20" s="47">
        <f t="shared" si="3"/>
        <v>0</v>
      </c>
      <c r="M20" s="64">
        <f t="shared" si="1"/>
        <v>0</v>
      </c>
      <c r="N20" s="62">
        <f t="shared" si="2"/>
        <v>0</v>
      </c>
    </row>
    <row r="21" spans="1:14" ht="22.95" customHeight="1">
      <c r="A21" s="45">
        <v>10</v>
      </c>
      <c r="B21" s="46">
        <f>'CME SOSTEGNO'!B21</f>
        <v>0</v>
      </c>
      <c r="C21" s="46">
        <f>'CME SOSTEGNO'!C21</f>
        <v>0</v>
      </c>
      <c r="D21" s="46">
        <f>'CME SOSTEGNO'!D21</f>
        <v>0</v>
      </c>
      <c r="E21" s="46">
        <f>'CME SOSTEGNO'!E21</f>
        <v>0</v>
      </c>
      <c r="F21" s="46">
        <f>'CME SOSTEGNO'!F21</f>
        <v>0</v>
      </c>
      <c r="G21" s="46">
        <f>'CME SOSTEGNO'!G21</f>
        <v>0</v>
      </c>
      <c r="H21" s="47">
        <f>'CME SOSTEGNO'!J21</f>
        <v>0</v>
      </c>
      <c r="I21" s="48">
        <f t="shared" si="0"/>
        <v>0</v>
      </c>
      <c r="J21" s="55">
        <f>'CME SOSTEGNO'!H21</f>
        <v>0</v>
      </c>
      <c r="K21" s="55">
        <f>'CME SOSTEGNO'!I21</f>
        <v>0</v>
      </c>
      <c r="L21" s="47">
        <f t="shared" si="3"/>
        <v>0</v>
      </c>
      <c r="M21" s="64">
        <f t="shared" si="1"/>
        <v>0</v>
      </c>
      <c r="N21" s="62">
        <f t="shared" si="2"/>
        <v>0</v>
      </c>
    </row>
    <row r="22" spans="1:14" ht="22.95" customHeight="1">
      <c r="A22" s="45">
        <v>11</v>
      </c>
      <c r="B22" s="46">
        <f>'CME SOSTEGNO'!B22</f>
        <v>0</v>
      </c>
      <c r="C22" s="46">
        <f>'CME SOSTEGNO'!C22</f>
        <v>0</v>
      </c>
      <c r="D22" s="46">
        <f>'CME SOSTEGNO'!D22</f>
        <v>0</v>
      </c>
      <c r="E22" s="46">
        <f>'CME SOSTEGNO'!E22</f>
        <v>0</v>
      </c>
      <c r="F22" s="46">
        <f>'CME SOSTEGNO'!F22</f>
        <v>0</v>
      </c>
      <c r="G22" s="46">
        <f>'CME SOSTEGNO'!G22</f>
        <v>0</v>
      </c>
      <c r="H22" s="47">
        <f>'CME SOSTEGNO'!J22</f>
        <v>0</v>
      </c>
      <c r="I22" s="48">
        <f t="shared" si="0"/>
        <v>0</v>
      </c>
      <c r="J22" s="55">
        <f>'CME SOSTEGNO'!H22</f>
        <v>0</v>
      </c>
      <c r="K22" s="55">
        <f>'CME SOSTEGNO'!I22</f>
        <v>0</v>
      </c>
      <c r="L22" s="47">
        <f t="shared" si="3"/>
        <v>0</v>
      </c>
      <c r="M22" s="64">
        <f t="shared" si="1"/>
        <v>0</v>
      </c>
      <c r="N22" s="62">
        <f t="shared" si="2"/>
        <v>0</v>
      </c>
    </row>
    <row r="23" spans="1:14" ht="22.95" customHeight="1">
      <c r="A23" s="45">
        <v>12</v>
      </c>
      <c r="B23" s="46">
        <f>'CME SOSTEGNO'!B23</f>
        <v>0</v>
      </c>
      <c r="C23" s="46">
        <f>'CME SOSTEGNO'!C23</f>
        <v>0</v>
      </c>
      <c r="D23" s="46">
        <f>'CME SOSTEGNO'!D23</f>
        <v>0</v>
      </c>
      <c r="E23" s="46">
        <f>'CME SOSTEGNO'!E23</f>
        <v>0</v>
      </c>
      <c r="F23" s="46">
        <f>'CME SOSTEGNO'!F23</f>
        <v>0</v>
      </c>
      <c r="G23" s="46">
        <f>'CME SOSTEGNO'!G23</f>
        <v>0</v>
      </c>
      <c r="H23" s="47">
        <f>'CME SOSTEGNO'!J23</f>
        <v>0</v>
      </c>
      <c r="I23" s="48">
        <f t="shared" si="0"/>
        <v>0</v>
      </c>
      <c r="J23" s="55">
        <f>'CME SOSTEGNO'!H23</f>
        <v>0</v>
      </c>
      <c r="K23" s="55">
        <f>'CME SOSTEGNO'!I23</f>
        <v>0</v>
      </c>
      <c r="L23" s="47">
        <f t="shared" si="3"/>
        <v>0</v>
      </c>
      <c r="M23" s="64">
        <f t="shared" si="1"/>
        <v>0</v>
      </c>
      <c r="N23" s="62">
        <f t="shared" si="2"/>
        <v>0</v>
      </c>
    </row>
    <row r="24" spans="1:14" ht="22.95" customHeight="1">
      <c r="A24" s="45">
        <v>13</v>
      </c>
      <c r="B24" s="46">
        <f>'CME SOSTEGNO'!B24</f>
        <v>0</v>
      </c>
      <c r="C24" s="46">
        <f>'CME SOSTEGNO'!C24</f>
        <v>0</v>
      </c>
      <c r="D24" s="46">
        <f>'CME SOSTEGNO'!D24</f>
        <v>0</v>
      </c>
      <c r="E24" s="46">
        <f>'CME SOSTEGNO'!E24</f>
        <v>0</v>
      </c>
      <c r="F24" s="46">
        <f>'CME SOSTEGNO'!F24</f>
        <v>0</v>
      </c>
      <c r="G24" s="46">
        <f>'CME SOSTEGNO'!G24</f>
        <v>0</v>
      </c>
      <c r="H24" s="47">
        <f>'CME SOSTEGNO'!J24</f>
        <v>0</v>
      </c>
      <c r="I24" s="48">
        <f t="shared" si="0"/>
        <v>0</v>
      </c>
      <c r="J24" s="55">
        <f>'CME SOSTEGNO'!H24</f>
        <v>0</v>
      </c>
      <c r="K24" s="55">
        <f>'CME SOSTEGNO'!I24</f>
        <v>0</v>
      </c>
      <c r="L24" s="47">
        <f t="shared" si="3"/>
        <v>0</v>
      </c>
      <c r="M24" s="64">
        <f t="shared" si="1"/>
        <v>0</v>
      </c>
      <c r="N24" s="62">
        <f t="shared" si="2"/>
        <v>0</v>
      </c>
    </row>
    <row r="25" spans="1:14" ht="22.95" customHeight="1">
      <c r="A25" s="45">
        <v>14</v>
      </c>
      <c r="B25" s="46">
        <f>'CME SOSTEGNO'!B25</f>
        <v>0</v>
      </c>
      <c r="C25" s="46">
        <f>'CME SOSTEGNO'!C25</f>
        <v>0</v>
      </c>
      <c r="D25" s="46">
        <f>'CME SOSTEGNO'!D25</f>
        <v>0</v>
      </c>
      <c r="E25" s="46">
        <f>'CME SOSTEGNO'!E25</f>
        <v>0</v>
      </c>
      <c r="F25" s="46">
        <f>'CME SOSTEGNO'!F25</f>
        <v>0</v>
      </c>
      <c r="G25" s="46">
        <f>'CME SOSTEGNO'!G25</f>
        <v>0</v>
      </c>
      <c r="H25" s="47">
        <f>'CME SOSTEGNO'!J25</f>
        <v>0</v>
      </c>
      <c r="I25" s="48">
        <f t="shared" si="0"/>
        <v>0</v>
      </c>
      <c r="J25" s="55">
        <f>'CME SOSTEGNO'!H25</f>
        <v>0</v>
      </c>
      <c r="K25" s="55">
        <f>'CME SOSTEGNO'!I25</f>
        <v>0</v>
      </c>
      <c r="L25" s="47">
        <f t="shared" si="3"/>
        <v>0</v>
      </c>
      <c r="M25" s="64">
        <f t="shared" si="1"/>
        <v>0</v>
      </c>
      <c r="N25" s="62">
        <f t="shared" si="2"/>
        <v>0</v>
      </c>
    </row>
    <row r="26" spans="1:14" ht="22.95" customHeight="1">
      <c r="A26" s="45">
        <v>15</v>
      </c>
      <c r="B26" s="46">
        <f>'CME SOSTEGNO'!B26</f>
        <v>0</v>
      </c>
      <c r="C26" s="46">
        <f>'CME SOSTEGNO'!C26</f>
        <v>0</v>
      </c>
      <c r="D26" s="46">
        <f>'CME SOSTEGNO'!D26</f>
        <v>0</v>
      </c>
      <c r="E26" s="46">
        <f>'CME SOSTEGNO'!E26</f>
        <v>0</v>
      </c>
      <c r="F26" s="46">
        <f>'CME SOSTEGNO'!F26</f>
        <v>0</v>
      </c>
      <c r="G26" s="46">
        <f>'CME SOSTEGNO'!G26</f>
        <v>0</v>
      </c>
      <c r="H26" s="47">
        <f>'CME SOSTEGNO'!J26</f>
        <v>0</v>
      </c>
      <c r="I26" s="48">
        <f t="shared" si="0"/>
        <v>0</v>
      </c>
      <c r="J26" s="55">
        <f>'CME SOSTEGNO'!H26</f>
        <v>0</v>
      </c>
      <c r="K26" s="55">
        <f>'CME SOSTEGNO'!I26</f>
        <v>0</v>
      </c>
      <c r="L26" s="47">
        <f t="shared" si="3"/>
        <v>0</v>
      </c>
      <c r="M26" s="64">
        <f t="shared" si="1"/>
        <v>0</v>
      </c>
      <c r="N26" s="62">
        <f t="shared" si="2"/>
        <v>0</v>
      </c>
    </row>
    <row r="27" spans="1:14" ht="22.95" customHeight="1">
      <c r="A27" s="45">
        <v>16</v>
      </c>
      <c r="B27" s="46">
        <f>'CME SOSTEGNO'!B27</f>
        <v>0</v>
      </c>
      <c r="C27" s="46">
        <f>'CME SOSTEGNO'!C27</f>
        <v>0</v>
      </c>
      <c r="D27" s="46">
        <f>'CME SOSTEGNO'!D27</f>
        <v>0</v>
      </c>
      <c r="E27" s="46">
        <f>'CME SOSTEGNO'!E27</f>
        <v>0</v>
      </c>
      <c r="F27" s="46">
        <f>'CME SOSTEGNO'!F27</f>
        <v>0</v>
      </c>
      <c r="G27" s="46">
        <f>'CME SOSTEGNO'!G27</f>
        <v>0</v>
      </c>
      <c r="H27" s="47">
        <f>'CME SOSTEGNO'!J27</f>
        <v>0</v>
      </c>
      <c r="I27" s="48">
        <f t="shared" si="0"/>
        <v>0</v>
      </c>
      <c r="J27" s="55">
        <f>'CME SOSTEGNO'!H27</f>
        <v>0</v>
      </c>
      <c r="K27" s="55">
        <f>'CME SOSTEGNO'!I27</f>
        <v>0</v>
      </c>
      <c r="L27" s="47">
        <f t="shared" si="3"/>
        <v>0</v>
      </c>
      <c r="M27" s="64">
        <f t="shared" si="1"/>
        <v>0</v>
      </c>
      <c r="N27" s="62">
        <f t="shared" si="2"/>
        <v>0</v>
      </c>
    </row>
    <row r="28" spans="1:14" ht="22.95" customHeight="1">
      <c r="A28" s="45">
        <v>17</v>
      </c>
      <c r="B28" s="46">
        <f>'CME SOSTEGNO'!B28</f>
        <v>0</v>
      </c>
      <c r="C28" s="46">
        <f>'CME SOSTEGNO'!C28</f>
        <v>0</v>
      </c>
      <c r="D28" s="46">
        <f>'CME SOSTEGNO'!D28</f>
        <v>0</v>
      </c>
      <c r="E28" s="46">
        <f>'CME SOSTEGNO'!E28</f>
        <v>0</v>
      </c>
      <c r="F28" s="46">
        <f>'CME SOSTEGNO'!F28</f>
        <v>0</v>
      </c>
      <c r="G28" s="46">
        <f>'CME SOSTEGNO'!G28</f>
        <v>0</v>
      </c>
      <c r="H28" s="47">
        <f>'CME SOSTEGNO'!J28</f>
        <v>0</v>
      </c>
      <c r="I28" s="48">
        <f t="shared" si="0"/>
        <v>0</v>
      </c>
      <c r="J28" s="55">
        <f>'CME SOSTEGNO'!H28</f>
        <v>0</v>
      </c>
      <c r="K28" s="55">
        <f>'CME SOSTEGNO'!I28</f>
        <v>0</v>
      </c>
      <c r="L28" s="47">
        <f t="shared" si="3"/>
        <v>0</v>
      </c>
      <c r="M28" s="64">
        <f t="shared" si="1"/>
        <v>0</v>
      </c>
      <c r="N28" s="62">
        <f t="shared" si="2"/>
        <v>0</v>
      </c>
    </row>
    <row r="29" spans="1:14" ht="22.95" customHeight="1">
      <c r="A29" s="45">
        <v>18</v>
      </c>
      <c r="B29" s="46">
        <f>'CME SOSTEGNO'!B29</f>
        <v>0</v>
      </c>
      <c r="C29" s="46">
        <f>'CME SOSTEGNO'!C29</f>
        <v>0</v>
      </c>
      <c r="D29" s="46">
        <f>'CME SOSTEGNO'!D29</f>
        <v>0</v>
      </c>
      <c r="E29" s="46">
        <f>'CME SOSTEGNO'!E29</f>
        <v>0</v>
      </c>
      <c r="F29" s="46">
        <f>'CME SOSTEGNO'!F29</f>
        <v>0</v>
      </c>
      <c r="G29" s="46">
        <f>'CME SOSTEGNO'!G29</f>
        <v>0</v>
      </c>
      <c r="H29" s="47">
        <f>'CME SOSTEGNO'!J29</f>
        <v>0</v>
      </c>
      <c r="I29" s="48">
        <f t="shared" si="0"/>
        <v>0</v>
      </c>
      <c r="J29" s="55">
        <f>'CME SOSTEGNO'!H29</f>
        <v>0</v>
      </c>
      <c r="K29" s="55">
        <f>'CME SOSTEGNO'!I29</f>
        <v>0</v>
      </c>
      <c r="L29" s="47">
        <f t="shared" si="3"/>
        <v>0</v>
      </c>
      <c r="M29" s="64">
        <f t="shared" si="1"/>
        <v>0</v>
      </c>
      <c r="N29" s="62">
        <f t="shared" si="2"/>
        <v>0</v>
      </c>
    </row>
    <row r="30" spans="1:14" ht="22.95" customHeight="1">
      <c r="A30" s="45">
        <v>19</v>
      </c>
      <c r="B30" s="46">
        <f>'CME SOSTEGNO'!B30</f>
        <v>0</v>
      </c>
      <c r="C30" s="46">
        <f>'CME SOSTEGNO'!C30</f>
        <v>0</v>
      </c>
      <c r="D30" s="46">
        <f>'CME SOSTEGNO'!D30</f>
        <v>0</v>
      </c>
      <c r="E30" s="46">
        <f>'CME SOSTEGNO'!E30</f>
        <v>0</v>
      </c>
      <c r="F30" s="46">
        <f>'CME SOSTEGNO'!F30</f>
        <v>0</v>
      </c>
      <c r="G30" s="46">
        <f>'CME SOSTEGNO'!G30</f>
        <v>0</v>
      </c>
      <c r="H30" s="47">
        <f>'CME SOSTEGNO'!J30</f>
        <v>0</v>
      </c>
      <c r="I30" s="48">
        <f t="shared" si="0"/>
        <v>0</v>
      </c>
      <c r="J30" s="55">
        <f>'CME SOSTEGNO'!H30</f>
        <v>0</v>
      </c>
      <c r="K30" s="55">
        <f>'CME SOSTEGNO'!I30</f>
        <v>0</v>
      </c>
      <c r="L30" s="47">
        <f t="shared" si="3"/>
        <v>0</v>
      </c>
      <c r="M30" s="64">
        <f t="shared" si="1"/>
        <v>0</v>
      </c>
      <c r="N30" s="62">
        <f t="shared" si="2"/>
        <v>0</v>
      </c>
    </row>
    <row r="31" spans="1:14" ht="22.95" customHeight="1" thickBot="1">
      <c r="A31" s="49">
        <v>20</v>
      </c>
      <c r="B31" s="50">
        <f>'CME SOSTEGNO'!B31</f>
        <v>0</v>
      </c>
      <c r="C31" s="50">
        <f>'CME SOSTEGNO'!C31</f>
        <v>0</v>
      </c>
      <c r="D31" s="50">
        <f>'CME SOSTEGNO'!D31</f>
        <v>0</v>
      </c>
      <c r="E31" s="50">
        <f>'CME SOSTEGNO'!E31</f>
        <v>0</v>
      </c>
      <c r="F31" s="50">
        <f>'CME SOSTEGNO'!F31</f>
        <v>0</v>
      </c>
      <c r="G31" s="50">
        <f>'CME SOSTEGNO'!G31</f>
        <v>0</v>
      </c>
      <c r="H31" s="51">
        <f>'CME SOSTEGNO'!J31</f>
        <v>0</v>
      </c>
      <c r="I31" s="48">
        <f t="shared" si="0"/>
        <v>0</v>
      </c>
      <c r="J31" s="93">
        <f>'CME SOSTEGNO'!H31</f>
        <v>0</v>
      </c>
      <c r="K31" s="93">
        <f>'CME SOSTEGNO'!I31</f>
        <v>0</v>
      </c>
      <c r="L31" s="47">
        <f t="shared" si="3"/>
        <v>0</v>
      </c>
      <c r="M31" s="65">
        <f t="shared" si="1"/>
        <v>0</v>
      </c>
      <c r="N31" s="63">
        <f t="shared" si="2"/>
        <v>0</v>
      </c>
    </row>
    <row r="32" spans="1:14" ht="25.2" customHeight="1" thickBot="1">
      <c r="A32" s="28"/>
      <c r="B32" s="52"/>
      <c r="C32" s="52"/>
      <c r="D32" s="52"/>
      <c r="E32" s="52"/>
      <c r="F32" s="190"/>
      <c r="G32" s="86" t="s">
        <v>60</v>
      </c>
      <c r="H32" s="87">
        <f>'CME SOSTEGNO'!J32</f>
        <v>0</v>
      </c>
      <c r="I32" s="87">
        <f>IF(SUM(I12:I31)&gt;200,ROUND(SUM(I12:I31),0),SUM(I12:I31))</f>
        <v>0</v>
      </c>
      <c r="J32" s="74"/>
      <c r="K32" s="74"/>
      <c r="L32" s="87">
        <f>IF(SUM(L12:L31)&gt;200,ROUND(SUM(L12:L31),0),SUM(L12:L31))</f>
        <v>0</v>
      </c>
      <c r="M32" s="88">
        <f>L32*$E$8</f>
        <v>0</v>
      </c>
      <c r="N32" s="75">
        <f>L32*$L$8</f>
        <v>0</v>
      </c>
    </row>
    <row r="33" spans="1:14" ht="21">
      <c r="A33" s="28"/>
      <c r="B33" s="29"/>
      <c r="C33" s="19"/>
      <c r="D33" s="19"/>
      <c r="E33" s="19"/>
      <c r="F33" s="20"/>
      <c r="G33" s="20"/>
      <c r="H33" s="20"/>
      <c r="I33" s="20"/>
      <c r="J33" s="20"/>
      <c r="K33" s="20"/>
      <c r="L33" s="20"/>
      <c r="M33" s="20"/>
      <c r="N33" s="20"/>
    </row>
    <row r="34" spans="1:14" ht="10.199999999999999" customHeight="1">
      <c r="A34" s="21"/>
      <c r="B34" s="29"/>
      <c r="C34" s="15"/>
      <c r="D34" s="199"/>
      <c r="E34" s="199"/>
      <c r="F34" s="29"/>
      <c r="G34" s="198"/>
      <c r="H34" s="21"/>
      <c r="I34" s="21"/>
      <c r="J34" s="199"/>
      <c r="K34" s="200"/>
      <c r="L34" s="200"/>
      <c r="M34" s="200"/>
      <c r="N34" s="20"/>
    </row>
    <row r="37" spans="1:14" ht="12" customHeight="1" thickBo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ht="21.6" thickBot="1">
      <c r="A38" s="219" t="s">
        <v>32</v>
      </c>
      <c r="B38" s="219"/>
      <c r="C38" s="219"/>
      <c r="D38" s="219"/>
      <c r="E38" s="219"/>
      <c r="F38" s="161"/>
      <c r="G38" s="162"/>
      <c r="H38" s="163" t="s">
        <v>34</v>
      </c>
      <c r="I38" s="220"/>
      <c r="J38" s="221"/>
      <c r="K38" s="222"/>
      <c r="L38" s="161"/>
      <c r="M38" s="191" t="s">
        <v>68</v>
      </c>
      <c r="N38" s="164"/>
    </row>
    <row r="39" spans="1:14" ht="16.2" thickBot="1">
      <c r="A39" s="165"/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</row>
    <row r="40" spans="1:14" ht="21.6" thickBot="1">
      <c r="A40" s="166" t="s">
        <v>33</v>
      </c>
      <c r="B40" s="208">
        <f>'CME SOSTEGNO'!C40</f>
        <v>0</v>
      </c>
      <c r="C40" s="209"/>
      <c r="D40" s="209"/>
      <c r="E40" s="210"/>
      <c r="F40" s="166"/>
      <c r="G40" s="166" t="s">
        <v>14</v>
      </c>
      <c r="H40" s="208">
        <f>'CME SOSTEGNO'!J40</f>
        <v>0</v>
      </c>
      <c r="I40" s="209"/>
      <c r="J40" s="209"/>
      <c r="K40" s="210"/>
      <c r="L40" s="161"/>
      <c r="M40" s="161"/>
      <c r="N40" s="165"/>
    </row>
    <row r="41" spans="1:14" ht="9" customHeight="1" thickBot="1">
      <c r="A41" s="167"/>
      <c r="B41" s="168"/>
      <c r="C41" s="169"/>
      <c r="D41" s="169"/>
      <c r="E41" s="168"/>
      <c r="F41" s="167"/>
      <c r="G41" s="170"/>
      <c r="H41" s="170"/>
      <c r="I41" s="170"/>
      <c r="J41" s="25"/>
      <c r="K41" s="25"/>
      <c r="L41" s="165"/>
      <c r="M41" s="165"/>
      <c r="N41" s="165"/>
    </row>
    <row r="42" spans="1:14" ht="48" customHeight="1" thickBot="1">
      <c r="A42" s="10" t="s">
        <v>2</v>
      </c>
      <c r="B42" s="211" t="s">
        <v>29</v>
      </c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3"/>
    </row>
    <row r="43" spans="1:14" ht="16.2" thickBo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16.2" thickBot="1">
      <c r="A44" s="11" t="s">
        <v>16</v>
      </c>
      <c r="B44" s="12"/>
      <c r="C44" s="12"/>
      <c r="D44" s="35"/>
      <c r="E44" s="16">
        <v>105</v>
      </c>
      <c r="F44" s="13"/>
      <c r="G44" s="11" t="s">
        <v>12</v>
      </c>
      <c r="H44" s="12"/>
      <c r="I44" s="12"/>
      <c r="J44" s="14"/>
      <c r="K44" s="14"/>
      <c r="L44" s="16">
        <f>E44*70%</f>
        <v>73.5</v>
      </c>
      <c r="M44" s="9"/>
      <c r="N44" s="9"/>
    </row>
    <row r="45" spans="1:14" ht="16.2" thickBo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24" thickBot="1">
      <c r="A46" s="216" t="s">
        <v>31</v>
      </c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8"/>
    </row>
    <row r="47" spans="1:14" ht="93">
      <c r="A47" s="76" t="s">
        <v>3</v>
      </c>
      <c r="B47" s="77" t="s">
        <v>4</v>
      </c>
      <c r="C47" s="77" t="s">
        <v>5</v>
      </c>
      <c r="D47" s="77" t="s">
        <v>6</v>
      </c>
      <c r="E47" s="77" t="s">
        <v>7</v>
      </c>
      <c r="F47" s="77" t="s">
        <v>21</v>
      </c>
      <c r="G47" s="77" t="s">
        <v>17</v>
      </c>
      <c r="H47" s="89" t="s">
        <v>24</v>
      </c>
      <c r="I47" s="90" t="s">
        <v>56</v>
      </c>
      <c r="J47" s="90" t="s">
        <v>35</v>
      </c>
      <c r="K47" s="90" t="s">
        <v>36</v>
      </c>
      <c r="L47" s="77" t="s">
        <v>37</v>
      </c>
      <c r="M47" s="91" t="s">
        <v>18</v>
      </c>
      <c r="N47" s="92" t="s">
        <v>19</v>
      </c>
    </row>
    <row r="48" spans="1:14" ht="22.95" customHeight="1">
      <c r="A48" s="45">
        <v>21</v>
      </c>
      <c r="B48" s="46">
        <f>'CME SOSTEGNO'!B48</f>
        <v>0</v>
      </c>
      <c r="C48" s="46">
        <f>'CME SOSTEGNO'!C48</f>
        <v>0</v>
      </c>
      <c r="D48" s="46">
        <f>'CME SOSTEGNO'!D48</f>
        <v>0</v>
      </c>
      <c r="E48" s="46">
        <f>'CME SOSTEGNO'!E48</f>
        <v>0</v>
      </c>
      <c r="F48" s="46">
        <f>'CME SOSTEGNO'!F48</f>
        <v>0</v>
      </c>
      <c r="G48" s="46">
        <f>'CME SOSTEGNO'!G48</f>
        <v>0</v>
      </c>
      <c r="H48" s="47">
        <f>'CME SOSTEGNO'!J48</f>
        <v>0</v>
      </c>
      <c r="I48" s="48">
        <f t="shared" ref="I48:I67" si="4">H48</f>
        <v>0</v>
      </c>
      <c r="J48" s="55">
        <f>'CME SOSTEGNO'!H48</f>
        <v>0</v>
      </c>
      <c r="K48" s="55">
        <f>'CME SOSTEGNO'!I48</f>
        <v>0</v>
      </c>
      <c r="L48" s="47">
        <f>ROUND(J48*K48,2)</f>
        <v>0</v>
      </c>
      <c r="M48" s="64">
        <f t="shared" ref="M48:M67" si="5">L48*$E$8</f>
        <v>0</v>
      </c>
      <c r="N48" s="62">
        <f t="shared" ref="N48:N67" si="6">L48*$L$8</f>
        <v>0</v>
      </c>
    </row>
    <row r="49" spans="1:14" ht="22.95" customHeight="1">
      <c r="A49" s="45">
        <v>22</v>
      </c>
      <c r="B49" s="46">
        <f>'CME SOSTEGNO'!B49</f>
        <v>0</v>
      </c>
      <c r="C49" s="46">
        <f>'CME SOSTEGNO'!C49</f>
        <v>0</v>
      </c>
      <c r="D49" s="46">
        <f>'CME SOSTEGNO'!D49</f>
        <v>0</v>
      </c>
      <c r="E49" s="46">
        <f>'CME SOSTEGNO'!E49</f>
        <v>0</v>
      </c>
      <c r="F49" s="46">
        <f>'CME SOSTEGNO'!F49</f>
        <v>0</v>
      </c>
      <c r="G49" s="46">
        <f>'CME SOSTEGNO'!G49</f>
        <v>0</v>
      </c>
      <c r="H49" s="47">
        <f>'CME SOSTEGNO'!J49</f>
        <v>0</v>
      </c>
      <c r="I49" s="48">
        <f t="shared" si="4"/>
        <v>0</v>
      </c>
      <c r="J49" s="55">
        <f>'CME SOSTEGNO'!H49</f>
        <v>0</v>
      </c>
      <c r="K49" s="55">
        <f>'CME SOSTEGNO'!I49</f>
        <v>0</v>
      </c>
      <c r="L49" s="47">
        <f t="shared" ref="L49:L67" si="7">ROUND(J49*K49,2)</f>
        <v>0</v>
      </c>
      <c r="M49" s="64">
        <f t="shared" si="5"/>
        <v>0</v>
      </c>
      <c r="N49" s="62">
        <f t="shared" si="6"/>
        <v>0</v>
      </c>
    </row>
    <row r="50" spans="1:14" ht="22.95" customHeight="1">
      <c r="A50" s="45">
        <v>23</v>
      </c>
      <c r="B50" s="46">
        <f>'CME SOSTEGNO'!B50</f>
        <v>0</v>
      </c>
      <c r="C50" s="46">
        <f>'CME SOSTEGNO'!C50</f>
        <v>0</v>
      </c>
      <c r="D50" s="46">
        <f>'CME SOSTEGNO'!D50</f>
        <v>0</v>
      </c>
      <c r="E50" s="46">
        <f>'CME SOSTEGNO'!E50</f>
        <v>0</v>
      </c>
      <c r="F50" s="46">
        <f>'CME SOSTEGNO'!F50</f>
        <v>0</v>
      </c>
      <c r="G50" s="46">
        <f>'CME SOSTEGNO'!G50</f>
        <v>0</v>
      </c>
      <c r="H50" s="47">
        <f>'CME SOSTEGNO'!J50</f>
        <v>0</v>
      </c>
      <c r="I50" s="48">
        <f t="shared" si="4"/>
        <v>0</v>
      </c>
      <c r="J50" s="55">
        <f>'CME SOSTEGNO'!H50</f>
        <v>0</v>
      </c>
      <c r="K50" s="55">
        <f>'CME SOSTEGNO'!I50</f>
        <v>0</v>
      </c>
      <c r="L50" s="47">
        <f t="shared" si="7"/>
        <v>0</v>
      </c>
      <c r="M50" s="64">
        <f t="shared" si="5"/>
        <v>0</v>
      </c>
      <c r="N50" s="62">
        <f t="shared" si="6"/>
        <v>0</v>
      </c>
    </row>
    <row r="51" spans="1:14" ht="22.95" customHeight="1">
      <c r="A51" s="45">
        <v>24</v>
      </c>
      <c r="B51" s="46">
        <f>'CME SOSTEGNO'!B51</f>
        <v>0</v>
      </c>
      <c r="C51" s="46">
        <f>'CME SOSTEGNO'!C51</f>
        <v>0</v>
      </c>
      <c r="D51" s="46">
        <f>'CME SOSTEGNO'!D51</f>
        <v>0</v>
      </c>
      <c r="E51" s="46">
        <f>'CME SOSTEGNO'!E51</f>
        <v>0</v>
      </c>
      <c r="F51" s="46">
        <f>'CME SOSTEGNO'!F51</f>
        <v>0</v>
      </c>
      <c r="G51" s="46">
        <f>'CME SOSTEGNO'!G51</f>
        <v>0</v>
      </c>
      <c r="H51" s="47">
        <f>'CME SOSTEGNO'!J51</f>
        <v>0</v>
      </c>
      <c r="I51" s="48">
        <f t="shared" si="4"/>
        <v>0</v>
      </c>
      <c r="J51" s="55">
        <f>'CME SOSTEGNO'!H51</f>
        <v>0</v>
      </c>
      <c r="K51" s="55">
        <f>'CME SOSTEGNO'!I51</f>
        <v>0</v>
      </c>
      <c r="L51" s="47">
        <f t="shared" si="7"/>
        <v>0</v>
      </c>
      <c r="M51" s="64">
        <f t="shared" si="5"/>
        <v>0</v>
      </c>
      <c r="N51" s="62">
        <f t="shared" si="6"/>
        <v>0</v>
      </c>
    </row>
    <row r="52" spans="1:14" ht="22.95" customHeight="1">
      <c r="A52" s="45">
        <v>25</v>
      </c>
      <c r="B52" s="46">
        <f>'CME SOSTEGNO'!B52</f>
        <v>0</v>
      </c>
      <c r="C52" s="46">
        <f>'CME SOSTEGNO'!C52</f>
        <v>0</v>
      </c>
      <c r="D52" s="46">
        <f>'CME SOSTEGNO'!D52</f>
        <v>0</v>
      </c>
      <c r="E52" s="46">
        <f>'CME SOSTEGNO'!E52</f>
        <v>0</v>
      </c>
      <c r="F52" s="46">
        <f>'CME SOSTEGNO'!F52</f>
        <v>0</v>
      </c>
      <c r="G52" s="46">
        <f>'CME SOSTEGNO'!G52</f>
        <v>0</v>
      </c>
      <c r="H52" s="47">
        <f>'CME SOSTEGNO'!J52</f>
        <v>0</v>
      </c>
      <c r="I52" s="48">
        <f t="shared" si="4"/>
        <v>0</v>
      </c>
      <c r="J52" s="55">
        <f>'CME SOSTEGNO'!H52</f>
        <v>0</v>
      </c>
      <c r="K52" s="55">
        <f>'CME SOSTEGNO'!I52</f>
        <v>0</v>
      </c>
      <c r="L52" s="47">
        <f t="shared" si="7"/>
        <v>0</v>
      </c>
      <c r="M52" s="64">
        <f t="shared" si="5"/>
        <v>0</v>
      </c>
      <c r="N52" s="62">
        <f t="shared" si="6"/>
        <v>0</v>
      </c>
    </row>
    <row r="53" spans="1:14" ht="22.95" customHeight="1">
      <c r="A53" s="45">
        <v>26</v>
      </c>
      <c r="B53" s="46">
        <f>'CME SOSTEGNO'!B53</f>
        <v>0</v>
      </c>
      <c r="C53" s="46">
        <f>'CME SOSTEGNO'!C53</f>
        <v>0</v>
      </c>
      <c r="D53" s="46">
        <f>'CME SOSTEGNO'!D53</f>
        <v>0</v>
      </c>
      <c r="E53" s="46">
        <f>'CME SOSTEGNO'!E53</f>
        <v>0</v>
      </c>
      <c r="F53" s="46">
        <f>'CME SOSTEGNO'!F53</f>
        <v>0</v>
      </c>
      <c r="G53" s="46">
        <f>'CME SOSTEGNO'!G53</f>
        <v>0</v>
      </c>
      <c r="H53" s="47">
        <f>'CME SOSTEGNO'!J53</f>
        <v>0</v>
      </c>
      <c r="I53" s="48">
        <f t="shared" si="4"/>
        <v>0</v>
      </c>
      <c r="J53" s="55">
        <f>'CME SOSTEGNO'!H53</f>
        <v>0</v>
      </c>
      <c r="K53" s="55">
        <f>'CME SOSTEGNO'!I53</f>
        <v>0</v>
      </c>
      <c r="L53" s="47">
        <f t="shared" si="7"/>
        <v>0</v>
      </c>
      <c r="M53" s="64">
        <f t="shared" si="5"/>
        <v>0</v>
      </c>
      <c r="N53" s="62">
        <f t="shared" si="6"/>
        <v>0</v>
      </c>
    </row>
    <row r="54" spans="1:14" ht="22.95" customHeight="1">
      <c r="A54" s="45">
        <v>27</v>
      </c>
      <c r="B54" s="46">
        <f>'CME SOSTEGNO'!B54</f>
        <v>0</v>
      </c>
      <c r="C54" s="46">
        <f>'CME SOSTEGNO'!C54</f>
        <v>0</v>
      </c>
      <c r="D54" s="46">
        <f>'CME SOSTEGNO'!D54</f>
        <v>0</v>
      </c>
      <c r="E54" s="46">
        <f>'CME SOSTEGNO'!E54</f>
        <v>0</v>
      </c>
      <c r="F54" s="46">
        <f>'CME SOSTEGNO'!F54</f>
        <v>0</v>
      </c>
      <c r="G54" s="46">
        <f>'CME SOSTEGNO'!G54</f>
        <v>0</v>
      </c>
      <c r="H54" s="47">
        <f>'CME SOSTEGNO'!J54</f>
        <v>0</v>
      </c>
      <c r="I54" s="48">
        <f t="shared" si="4"/>
        <v>0</v>
      </c>
      <c r="J54" s="55">
        <f>'CME SOSTEGNO'!H54</f>
        <v>0</v>
      </c>
      <c r="K54" s="55">
        <f>'CME SOSTEGNO'!I54</f>
        <v>0</v>
      </c>
      <c r="L54" s="47">
        <f t="shared" si="7"/>
        <v>0</v>
      </c>
      <c r="M54" s="64">
        <f t="shared" si="5"/>
        <v>0</v>
      </c>
      <c r="N54" s="62">
        <f t="shared" si="6"/>
        <v>0</v>
      </c>
    </row>
    <row r="55" spans="1:14" ht="22.95" customHeight="1">
      <c r="A55" s="45">
        <v>28</v>
      </c>
      <c r="B55" s="46">
        <f>'CME SOSTEGNO'!B55</f>
        <v>0</v>
      </c>
      <c r="C55" s="46">
        <f>'CME SOSTEGNO'!C55</f>
        <v>0</v>
      </c>
      <c r="D55" s="46">
        <f>'CME SOSTEGNO'!D55</f>
        <v>0</v>
      </c>
      <c r="E55" s="46">
        <f>'CME SOSTEGNO'!E55</f>
        <v>0</v>
      </c>
      <c r="F55" s="46">
        <f>'CME SOSTEGNO'!F55</f>
        <v>0</v>
      </c>
      <c r="G55" s="46">
        <f>'CME SOSTEGNO'!G55</f>
        <v>0</v>
      </c>
      <c r="H55" s="47">
        <f>'CME SOSTEGNO'!J55</f>
        <v>0</v>
      </c>
      <c r="I55" s="48">
        <f t="shared" si="4"/>
        <v>0</v>
      </c>
      <c r="J55" s="55">
        <f>'CME SOSTEGNO'!H55</f>
        <v>0</v>
      </c>
      <c r="K55" s="55">
        <f>'CME SOSTEGNO'!I55</f>
        <v>0</v>
      </c>
      <c r="L55" s="47">
        <f t="shared" si="7"/>
        <v>0</v>
      </c>
      <c r="M55" s="64">
        <f t="shared" si="5"/>
        <v>0</v>
      </c>
      <c r="N55" s="62">
        <f t="shared" si="6"/>
        <v>0</v>
      </c>
    </row>
    <row r="56" spans="1:14" ht="22.95" customHeight="1">
      <c r="A56" s="45">
        <v>29</v>
      </c>
      <c r="B56" s="46">
        <f>'CME SOSTEGNO'!B56</f>
        <v>0</v>
      </c>
      <c r="C56" s="46">
        <f>'CME SOSTEGNO'!C56</f>
        <v>0</v>
      </c>
      <c r="D56" s="46">
        <f>'CME SOSTEGNO'!D56</f>
        <v>0</v>
      </c>
      <c r="E56" s="46">
        <f>'CME SOSTEGNO'!E56</f>
        <v>0</v>
      </c>
      <c r="F56" s="46">
        <f>'CME SOSTEGNO'!F56</f>
        <v>0</v>
      </c>
      <c r="G56" s="46">
        <f>'CME SOSTEGNO'!G56</f>
        <v>0</v>
      </c>
      <c r="H56" s="47">
        <f>'CME SOSTEGNO'!J56</f>
        <v>0</v>
      </c>
      <c r="I56" s="48">
        <f t="shared" si="4"/>
        <v>0</v>
      </c>
      <c r="J56" s="55">
        <f>'CME SOSTEGNO'!H56</f>
        <v>0</v>
      </c>
      <c r="K56" s="55">
        <f>'CME SOSTEGNO'!I56</f>
        <v>0</v>
      </c>
      <c r="L56" s="47">
        <f t="shared" si="7"/>
        <v>0</v>
      </c>
      <c r="M56" s="64">
        <f t="shared" si="5"/>
        <v>0</v>
      </c>
      <c r="N56" s="62">
        <f t="shared" si="6"/>
        <v>0</v>
      </c>
    </row>
    <row r="57" spans="1:14" ht="22.95" customHeight="1">
      <c r="A57" s="45">
        <v>30</v>
      </c>
      <c r="B57" s="46">
        <f>'CME SOSTEGNO'!B57</f>
        <v>0</v>
      </c>
      <c r="C57" s="46">
        <f>'CME SOSTEGNO'!C57</f>
        <v>0</v>
      </c>
      <c r="D57" s="46">
        <f>'CME SOSTEGNO'!D57</f>
        <v>0</v>
      </c>
      <c r="E57" s="46">
        <f>'CME SOSTEGNO'!E57</f>
        <v>0</v>
      </c>
      <c r="F57" s="46">
        <f>'CME SOSTEGNO'!F57</f>
        <v>0</v>
      </c>
      <c r="G57" s="46">
        <f>'CME SOSTEGNO'!G57</f>
        <v>0</v>
      </c>
      <c r="H57" s="47">
        <f>'CME SOSTEGNO'!J57</f>
        <v>0</v>
      </c>
      <c r="I57" s="48">
        <f t="shared" si="4"/>
        <v>0</v>
      </c>
      <c r="J57" s="55">
        <f>'CME SOSTEGNO'!H57</f>
        <v>0</v>
      </c>
      <c r="K57" s="55">
        <f>'CME SOSTEGNO'!I57</f>
        <v>0</v>
      </c>
      <c r="L57" s="47">
        <f t="shared" si="7"/>
        <v>0</v>
      </c>
      <c r="M57" s="64">
        <f t="shared" si="5"/>
        <v>0</v>
      </c>
      <c r="N57" s="62">
        <f t="shared" si="6"/>
        <v>0</v>
      </c>
    </row>
    <row r="58" spans="1:14" ht="22.95" customHeight="1">
      <c r="A58" s="45">
        <v>31</v>
      </c>
      <c r="B58" s="46">
        <f>'CME SOSTEGNO'!B58</f>
        <v>0</v>
      </c>
      <c r="C58" s="46">
        <f>'CME SOSTEGNO'!C58</f>
        <v>0</v>
      </c>
      <c r="D58" s="46">
        <f>'CME SOSTEGNO'!D58</f>
        <v>0</v>
      </c>
      <c r="E58" s="46">
        <f>'CME SOSTEGNO'!E58</f>
        <v>0</v>
      </c>
      <c r="F58" s="46">
        <f>'CME SOSTEGNO'!F58</f>
        <v>0</v>
      </c>
      <c r="G58" s="46">
        <f>'CME SOSTEGNO'!G58</f>
        <v>0</v>
      </c>
      <c r="H58" s="47">
        <f>'CME SOSTEGNO'!J58</f>
        <v>0</v>
      </c>
      <c r="I58" s="48">
        <f t="shared" si="4"/>
        <v>0</v>
      </c>
      <c r="J58" s="55">
        <f>'CME SOSTEGNO'!H58</f>
        <v>0</v>
      </c>
      <c r="K58" s="55">
        <f>'CME SOSTEGNO'!I58</f>
        <v>0</v>
      </c>
      <c r="L58" s="47">
        <f t="shared" si="7"/>
        <v>0</v>
      </c>
      <c r="M58" s="64">
        <f t="shared" si="5"/>
        <v>0</v>
      </c>
      <c r="N58" s="62">
        <f t="shared" si="6"/>
        <v>0</v>
      </c>
    </row>
    <row r="59" spans="1:14" ht="22.95" customHeight="1">
      <c r="A59" s="45">
        <v>32</v>
      </c>
      <c r="B59" s="46">
        <f>'CME SOSTEGNO'!B59</f>
        <v>0</v>
      </c>
      <c r="C59" s="46">
        <f>'CME SOSTEGNO'!C59</f>
        <v>0</v>
      </c>
      <c r="D59" s="46">
        <f>'CME SOSTEGNO'!D59</f>
        <v>0</v>
      </c>
      <c r="E59" s="46">
        <f>'CME SOSTEGNO'!E59</f>
        <v>0</v>
      </c>
      <c r="F59" s="46">
        <f>'CME SOSTEGNO'!F59</f>
        <v>0</v>
      </c>
      <c r="G59" s="46">
        <f>'CME SOSTEGNO'!G59</f>
        <v>0</v>
      </c>
      <c r="H59" s="47">
        <f>'CME SOSTEGNO'!J59</f>
        <v>0</v>
      </c>
      <c r="I59" s="48">
        <f t="shared" si="4"/>
        <v>0</v>
      </c>
      <c r="J59" s="55">
        <f>'CME SOSTEGNO'!H59</f>
        <v>0</v>
      </c>
      <c r="K59" s="55">
        <f>'CME SOSTEGNO'!I59</f>
        <v>0</v>
      </c>
      <c r="L59" s="47">
        <f t="shared" si="7"/>
        <v>0</v>
      </c>
      <c r="M59" s="64">
        <f t="shared" si="5"/>
        <v>0</v>
      </c>
      <c r="N59" s="62">
        <f t="shared" si="6"/>
        <v>0</v>
      </c>
    </row>
    <row r="60" spans="1:14" ht="22.95" customHeight="1">
      <c r="A60" s="45">
        <v>33</v>
      </c>
      <c r="B60" s="46">
        <f>'CME SOSTEGNO'!B60</f>
        <v>0</v>
      </c>
      <c r="C60" s="46">
        <f>'CME SOSTEGNO'!C60</f>
        <v>0</v>
      </c>
      <c r="D60" s="46">
        <f>'CME SOSTEGNO'!D60</f>
        <v>0</v>
      </c>
      <c r="E60" s="46">
        <f>'CME SOSTEGNO'!E60</f>
        <v>0</v>
      </c>
      <c r="F60" s="46">
        <f>'CME SOSTEGNO'!F60</f>
        <v>0</v>
      </c>
      <c r="G60" s="46">
        <f>'CME SOSTEGNO'!G60</f>
        <v>0</v>
      </c>
      <c r="H60" s="47">
        <f>'CME SOSTEGNO'!J60</f>
        <v>0</v>
      </c>
      <c r="I60" s="48">
        <f t="shared" si="4"/>
        <v>0</v>
      </c>
      <c r="J60" s="55">
        <v>0</v>
      </c>
      <c r="K60" s="55">
        <v>0</v>
      </c>
      <c r="L60" s="47">
        <f t="shared" si="7"/>
        <v>0</v>
      </c>
      <c r="M60" s="64">
        <f t="shared" si="5"/>
        <v>0</v>
      </c>
      <c r="N60" s="62">
        <f t="shared" si="6"/>
        <v>0</v>
      </c>
    </row>
    <row r="61" spans="1:14" ht="22.95" customHeight="1">
      <c r="A61" s="45">
        <v>34</v>
      </c>
      <c r="B61" s="46">
        <f>'CME SOSTEGNO'!B61</f>
        <v>0</v>
      </c>
      <c r="C61" s="46">
        <f>'CME SOSTEGNO'!C61</f>
        <v>0</v>
      </c>
      <c r="D61" s="46">
        <f>'CME SOSTEGNO'!D61</f>
        <v>0</v>
      </c>
      <c r="E61" s="46">
        <f>'CME SOSTEGNO'!E61</f>
        <v>0</v>
      </c>
      <c r="F61" s="46">
        <f>'CME SOSTEGNO'!F61</f>
        <v>0</v>
      </c>
      <c r="G61" s="46">
        <f>'CME SOSTEGNO'!G61</f>
        <v>0</v>
      </c>
      <c r="H61" s="47">
        <f>'CME SOSTEGNO'!J61</f>
        <v>0</v>
      </c>
      <c r="I61" s="48">
        <f t="shared" si="4"/>
        <v>0</v>
      </c>
      <c r="J61" s="55">
        <f>'CME SOSTEGNO'!H61</f>
        <v>0</v>
      </c>
      <c r="K61" s="55">
        <f>'CME SOSTEGNO'!I61</f>
        <v>0</v>
      </c>
      <c r="L61" s="47">
        <f t="shared" si="7"/>
        <v>0</v>
      </c>
      <c r="M61" s="64">
        <f t="shared" si="5"/>
        <v>0</v>
      </c>
      <c r="N61" s="62">
        <f t="shared" si="6"/>
        <v>0</v>
      </c>
    </row>
    <row r="62" spans="1:14" ht="22.95" customHeight="1">
      <c r="A62" s="45">
        <v>35</v>
      </c>
      <c r="B62" s="46">
        <f>'CME SOSTEGNO'!B62</f>
        <v>0</v>
      </c>
      <c r="C62" s="46">
        <f>'CME SOSTEGNO'!C62</f>
        <v>0</v>
      </c>
      <c r="D62" s="46">
        <f>'CME SOSTEGNO'!D62</f>
        <v>0</v>
      </c>
      <c r="E62" s="46">
        <f>'CME SOSTEGNO'!E62</f>
        <v>0</v>
      </c>
      <c r="F62" s="46">
        <f>'CME SOSTEGNO'!F62</f>
        <v>0</v>
      </c>
      <c r="G62" s="46">
        <f>'CME SOSTEGNO'!G62</f>
        <v>0</v>
      </c>
      <c r="H62" s="47">
        <f>'CME SOSTEGNO'!J62</f>
        <v>0</v>
      </c>
      <c r="I62" s="48">
        <f t="shared" si="4"/>
        <v>0</v>
      </c>
      <c r="J62" s="55">
        <f>'CME SOSTEGNO'!H62</f>
        <v>0</v>
      </c>
      <c r="K62" s="55">
        <f>'CME SOSTEGNO'!I62</f>
        <v>0</v>
      </c>
      <c r="L62" s="47">
        <f t="shared" si="7"/>
        <v>0</v>
      </c>
      <c r="M62" s="64">
        <f t="shared" si="5"/>
        <v>0</v>
      </c>
      <c r="N62" s="62">
        <f t="shared" si="6"/>
        <v>0</v>
      </c>
    </row>
    <row r="63" spans="1:14" ht="22.95" customHeight="1">
      <c r="A63" s="45">
        <v>36</v>
      </c>
      <c r="B63" s="46">
        <f>'CME SOSTEGNO'!B63</f>
        <v>0</v>
      </c>
      <c r="C63" s="46">
        <f>'CME SOSTEGNO'!C63</f>
        <v>0</v>
      </c>
      <c r="D63" s="46">
        <f>'CME SOSTEGNO'!D63</f>
        <v>0</v>
      </c>
      <c r="E63" s="46">
        <f>'CME SOSTEGNO'!E63</f>
        <v>0</v>
      </c>
      <c r="F63" s="46">
        <f>'CME SOSTEGNO'!F63</f>
        <v>0</v>
      </c>
      <c r="G63" s="46">
        <f>'CME SOSTEGNO'!G63</f>
        <v>0</v>
      </c>
      <c r="H63" s="47">
        <f>'CME SOSTEGNO'!J63</f>
        <v>0</v>
      </c>
      <c r="I63" s="48">
        <f t="shared" si="4"/>
        <v>0</v>
      </c>
      <c r="J63" s="55">
        <f>'CME SOSTEGNO'!H63</f>
        <v>0</v>
      </c>
      <c r="K63" s="55">
        <f>'CME SOSTEGNO'!I63</f>
        <v>0</v>
      </c>
      <c r="L63" s="47">
        <f t="shared" si="7"/>
        <v>0</v>
      </c>
      <c r="M63" s="64">
        <f t="shared" si="5"/>
        <v>0</v>
      </c>
      <c r="N63" s="62">
        <f t="shared" si="6"/>
        <v>0</v>
      </c>
    </row>
    <row r="64" spans="1:14" ht="22.95" customHeight="1">
      <c r="A64" s="45">
        <v>37</v>
      </c>
      <c r="B64" s="46">
        <f>'CME SOSTEGNO'!B64</f>
        <v>0</v>
      </c>
      <c r="C64" s="46">
        <f>'CME SOSTEGNO'!C64</f>
        <v>0</v>
      </c>
      <c r="D64" s="46">
        <f>'CME SOSTEGNO'!D64</f>
        <v>0</v>
      </c>
      <c r="E64" s="46">
        <f>'CME SOSTEGNO'!E64</f>
        <v>0</v>
      </c>
      <c r="F64" s="46">
        <f>'CME SOSTEGNO'!F64</f>
        <v>0</v>
      </c>
      <c r="G64" s="46">
        <f>'CME SOSTEGNO'!G64</f>
        <v>0</v>
      </c>
      <c r="H64" s="47">
        <f>'CME SOSTEGNO'!J64</f>
        <v>0</v>
      </c>
      <c r="I64" s="48">
        <f t="shared" si="4"/>
        <v>0</v>
      </c>
      <c r="J64" s="55">
        <f>'CME SOSTEGNO'!H64</f>
        <v>0</v>
      </c>
      <c r="K64" s="55">
        <f>'CME SOSTEGNO'!I64</f>
        <v>0</v>
      </c>
      <c r="L64" s="47">
        <f t="shared" si="7"/>
        <v>0</v>
      </c>
      <c r="M64" s="64">
        <f t="shared" si="5"/>
        <v>0</v>
      </c>
      <c r="N64" s="62">
        <f t="shared" si="6"/>
        <v>0</v>
      </c>
    </row>
    <row r="65" spans="1:14" ht="22.95" customHeight="1">
      <c r="A65" s="45">
        <v>38</v>
      </c>
      <c r="B65" s="46">
        <f>'CME SOSTEGNO'!B65</f>
        <v>0</v>
      </c>
      <c r="C65" s="46">
        <f>'CME SOSTEGNO'!C65</f>
        <v>0</v>
      </c>
      <c r="D65" s="46">
        <f>'CME SOSTEGNO'!D65</f>
        <v>0</v>
      </c>
      <c r="E65" s="46">
        <f>'CME SOSTEGNO'!E65</f>
        <v>0</v>
      </c>
      <c r="F65" s="46">
        <f>'CME SOSTEGNO'!F65</f>
        <v>0</v>
      </c>
      <c r="G65" s="46">
        <f>'CME SOSTEGNO'!G65</f>
        <v>0</v>
      </c>
      <c r="H65" s="47">
        <f>'CME SOSTEGNO'!J65</f>
        <v>0</v>
      </c>
      <c r="I65" s="48">
        <f t="shared" si="4"/>
        <v>0</v>
      </c>
      <c r="J65" s="55">
        <f>'CME SOSTEGNO'!H65</f>
        <v>0</v>
      </c>
      <c r="K65" s="55">
        <f>'CME SOSTEGNO'!I65</f>
        <v>0</v>
      </c>
      <c r="L65" s="47">
        <f t="shared" si="7"/>
        <v>0</v>
      </c>
      <c r="M65" s="64">
        <f t="shared" si="5"/>
        <v>0</v>
      </c>
      <c r="N65" s="62">
        <f t="shared" si="6"/>
        <v>0</v>
      </c>
    </row>
    <row r="66" spans="1:14" ht="22.95" customHeight="1">
      <c r="A66" s="45">
        <v>39</v>
      </c>
      <c r="B66" s="46">
        <f>'CME SOSTEGNO'!B66</f>
        <v>0</v>
      </c>
      <c r="C66" s="46">
        <f>'CME SOSTEGNO'!C66</f>
        <v>0</v>
      </c>
      <c r="D66" s="46">
        <f>'CME SOSTEGNO'!D66</f>
        <v>0</v>
      </c>
      <c r="E66" s="46">
        <f>'CME SOSTEGNO'!E66</f>
        <v>0</v>
      </c>
      <c r="F66" s="46">
        <f>'CME SOSTEGNO'!F66</f>
        <v>0</v>
      </c>
      <c r="G66" s="46">
        <f>'CME SOSTEGNO'!G66</f>
        <v>0</v>
      </c>
      <c r="H66" s="47">
        <f>'CME SOSTEGNO'!J66</f>
        <v>0</v>
      </c>
      <c r="I66" s="48">
        <f t="shared" si="4"/>
        <v>0</v>
      </c>
      <c r="J66" s="55">
        <f>'CME SOSTEGNO'!H66</f>
        <v>0</v>
      </c>
      <c r="K66" s="55">
        <f>'CME SOSTEGNO'!I66</f>
        <v>0</v>
      </c>
      <c r="L66" s="47">
        <f t="shared" si="7"/>
        <v>0</v>
      </c>
      <c r="M66" s="64">
        <f t="shared" si="5"/>
        <v>0</v>
      </c>
      <c r="N66" s="62">
        <f t="shared" si="6"/>
        <v>0</v>
      </c>
    </row>
    <row r="67" spans="1:14" ht="22.95" customHeight="1" thickBot="1">
      <c r="A67" s="45">
        <v>40</v>
      </c>
      <c r="B67" s="50">
        <f>'CME SOSTEGNO'!B67</f>
        <v>0</v>
      </c>
      <c r="C67" s="50">
        <f>'CME SOSTEGNO'!C67</f>
        <v>0</v>
      </c>
      <c r="D67" s="50">
        <f>'CME SOSTEGNO'!D67</f>
        <v>0</v>
      </c>
      <c r="E67" s="50">
        <f>'CME SOSTEGNO'!E67</f>
        <v>0</v>
      </c>
      <c r="F67" s="50">
        <f>'CME SOSTEGNO'!F67</f>
        <v>0</v>
      </c>
      <c r="G67" s="50">
        <f>'CME SOSTEGNO'!G67</f>
        <v>0</v>
      </c>
      <c r="H67" s="51">
        <f>'CME SOSTEGNO'!J67</f>
        <v>0</v>
      </c>
      <c r="I67" s="48">
        <f t="shared" si="4"/>
        <v>0</v>
      </c>
      <c r="J67" s="93">
        <f>'CME SOSTEGNO'!H67</f>
        <v>0</v>
      </c>
      <c r="K67" s="93">
        <f>'CME SOSTEGNO'!I67</f>
        <v>0</v>
      </c>
      <c r="L67" s="47">
        <f t="shared" si="7"/>
        <v>0</v>
      </c>
      <c r="M67" s="65">
        <f t="shared" si="5"/>
        <v>0</v>
      </c>
      <c r="N67" s="63">
        <f t="shared" si="6"/>
        <v>0</v>
      </c>
    </row>
    <row r="68" spans="1:14" ht="25.2" customHeight="1" thickBot="1">
      <c r="A68" s="28"/>
      <c r="B68" s="52"/>
      <c r="C68" s="52"/>
      <c r="D68" s="52"/>
      <c r="E68" s="52"/>
      <c r="F68" s="190"/>
      <c r="G68" s="86" t="s">
        <v>60</v>
      </c>
      <c r="H68" s="87">
        <f>'CME SOSTEGNO'!J68</f>
        <v>0</v>
      </c>
      <c r="I68" s="87">
        <f>IF(SUM(I48:I67)&gt;200,ROUND(SUM(I48:I67),0),SUM(I48:I67))</f>
        <v>0</v>
      </c>
      <c r="J68" s="74"/>
      <c r="K68" s="74"/>
      <c r="L68" s="87">
        <f>IF(SUM(L48:L67)&gt;200,ROUND(SUM(L48:L67),0),SUM(L48:L67))</f>
        <v>0</v>
      </c>
      <c r="M68" s="88">
        <f>L68*$E$8</f>
        <v>0</v>
      </c>
      <c r="N68" s="75">
        <f>L68*$L$8</f>
        <v>0</v>
      </c>
    </row>
    <row r="69" spans="1:14" ht="21">
      <c r="A69" s="28"/>
      <c r="B69" s="29"/>
      <c r="C69" s="19"/>
      <c r="D69" s="19"/>
      <c r="E69" s="19"/>
      <c r="F69" s="20"/>
      <c r="G69" s="20"/>
      <c r="H69" s="20"/>
      <c r="I69" s="20"/>
      <c r="J69" s="20"/>
      <c r="K69" s="20"/>
      <c r="L69" s="20"/>
      <c r="M69" s="20"/>
      <c r="N69" s="20"/>
    </row>
    <row r="70" spans="1:14" ht="10.199999999999999" customHeight="1">
      <c r="A70" s="21"/>
      <c r="B70" s="29"/>
      <c r="C70" s="15"/>
      <c r="D70" s="199"/>
      <c r="E70" s="199"/>
      <c r="F70" s="29"/>
      <c r="G70" s="198"/>
      <c r="H70" s="21"/>
      <c r="I70" s="21"/>
      <c r="J70" s="199"/>
      <c r="K70" s="200"/>
      <c r="L70" s="200"/>
      <c r="M70" s="200"/>
      <c r="N70" s="20"/>
    </row>
    <row r="74" spans="1:14" ht="16.2" thickBot="1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 ht="21.6" thickBot="1">
      <c r="A75" s="219" t="s">
        <v>32</v>
      </c>
      <c r="B75" s="219"/>
      <c r="C75" s="219"/>
      <c r="D75" s="219"/>
      <c r="E75" s="219"/>
      <c r="F75" s="161"/>
      <c r="G75" s="162"/>
      <c r="H75" s="163" t="s">
        <v>34</v>
      </c>
      <c r="I75" s="220">
        <f>I2</f>
        <v>0</v>
      </c>
      <c r="J75" s="221"/>
      <c r="K75" s="222"/>
      <c r="L75" s="161"/>
      <c r="M75" s="191" t="s">
        <v>69</v>
      </c>
      <c r="N75" s="164"/>
    </row>
    <row r="76" spans="1:14" ht="16.2" thickBot="1">
      <c r="A76" s="165"/>
      <c r="B76" s="165"/>
      <c r="C76" s="165"/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</row>
    <row r="77" spans="1:14" ht="21.6" thickBot="1">
      <c r="A77" s="166" t="s">
        <v>33</v>
      </c>
      <c r="B77" s="208">
        <f>'CME SOSTEGNO'!C76</f>
        <v>0</v>
      </c>
      <c r="C77" s="209"/>
      <c r="D77" s="209"/>
      <c r="E77" s="210"/>
      <c r="F77" s="166"/>
      <c r="G77" s="166" t="s">
        <v>14</v>
      </c>
      <c r="H77" s="208">
        <f>'CME SOSTEGNO'!J76</f>
        <v>0</v>
      </c>
      <c r="I77" s="209"/>
      <c r="J77" s="209"/>
      <c r="K77" s="210"/>
      <c r="L77" s="161"/>
      <c r="M77" s="161"/>
      <c r="N77" s="165"/>
    </row>
    <row r="78" spans="1:14" ht="16.2" thickBot="1">
      <c r="A78" s="167"/>
      <c r="B78" s="168"/>
      <c r="C78" s="169"/>
      <c r="D78" s="169"/>
      <c r="E78" s="168"/>
      <c r="F78" s="167"/>
      <c r="G78" s="170"/>
      <c r="H78" s="170"/>
      <c r="I78" s="170"/>
      <c r="J78" s="25"/>
      <c r="K78" s="25"/>
      <c r="L78" s="165"/>
      <c r="M78" s="165"/>
      <c r="N78" s="165"/>
    </row>
    <row r="79" spans="1:14" ht="43.95" customHeight="1" thickBot="1">
      <c r="A79" s="10" t="s">
        <v>2</v>
      </c>
      <c r="B79" s="211" t="s">
        <v>29</v>
      </c>
      <c r="C79" s="212"/>
      <c r="D79" s="212"/>
      <c r="E79" s="212"/>
      <c r="F79" s="212"/>
      <c r="G79" s="212"/>
      <c r="H79" s="212"/>
      <c r="I79" s="212"/>
      <c r="J79" s="212"/>
      <c r="K79" s="212"/>
      <c r="L79" s="212"/>
      <c r="M79" s="212"/>
      <c r="N79" s="213"/>
    </row>
    <row r="80" spans="1:14" ht="16.2" thickBo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9" ht="16.2" thickBot="1">
      <c r="A81" s="11" t="s">
        <v>16</v>
      </c>
      <c r="B81" s="12"/>
      <c r="C81" s="12"/>
      <c r="D81" s="35"/>
      <c r="E81" s="16">
        <v>105</v>
      </c>
      <c r="F81" s="13"/>
      <c r="G81" s="11" t="s">
        <v>12</v>
      </c>
      <c r="H81" s="12"/>
      <c r="I81" s="12"/>
      <c r="J81" s="14"/>
      <c r="K81" s="14"/>
      <c r="L81" s="16">
        <f>E81*70%</f>
        <v>73.5</v>
      </c>
      <c r="M81" s="9"/>
      <c r="N81" s="9"/>
    </row>
    <row r="82" spans="1:19" ht="16.2" thickBo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9" ht="24" thickBot="1">
      <c r="A83" s="223" t="s">
        <v>31</v>
      </c>
      <c r="B83" s="224"/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5"/>
    </row>
    <row r="84" spans="1:19" ht="93">
      <c r="A84" s="76" t="s">
        <v>3</v>
      </c>
      <c r="B84" s="77" t="s">
        <v>4</v>
      </c>
      <c r="C84" s="77" t="s">
        <v>5</v>
      </c>
      <c r="D84" s="77" t="s">
        <v>6</v>
      </c>
      <c r="E84" s="77" t="s">
        <v>7</v>
      </c>
      <c r="F84" s="77" t="s">
        <v>21</v>
      </c>
      <c r="G84" s="77" t="s">
        <v>17</v>
      </c>
      <c r="H84" s="89" t="s">
        <v>24</v>
      </c>
      <c r="I84" s="90" t="s">
        <v>56</v>
      </c>
      <c r="J84" s="90" t="s">
        <v>35</v>
      </c>
      <c r="K84" s="90" t="s">
        <v>36</v>
      </c>
      <c r="L84" s="77" t="s">
        <v>37</v>
      </c>
      <c r="M84" s="91" t="s">
        <v>18</v>
      </c>
      <c r="N84" s="92" t="s">
        <v>19</v>
      </c>
    </row>
    <row r="85" spans="1:19" ht="18">
      <c r="A85" s="45">
        <v>41</v>
      </c>
      <c r="B85" s="46" t="str">
        <f>'CME SOSTEGNO'!B85</f>
        <v xml:space="preserve"> </v>
      </c>
      <c r="C85" s="46" t="str">
        <f>'CME SOSTEGNO'!C85</f>
        <v xml:space="preserve"> </v>
      </c>
      <c r="D85" s="46" t="str">
        <f>'CME SOSTEGNO'!D85</f>
        <v xml:space="preserve"> </v>
      </c>
      <c r="E85" s="46" t="str">
        <f>'CME SOSTEGNO'!E85</f>
        <v xml:space="preserve"> </v>
      </c>
      <c r="F85" s="46">
        <f>'CME SOSTEGNO'!F85</f>
        <v>0</v>
      </c>
      <c r="G85" s="46">
        <f>'CME SOSTEGNO'!G85</f>
        <v>0</v>
      </c>
      <c r="H85" s="47">
        <f>'CME SOSTEGNO'!J85</f>
        <v>0</v>
      </c>
      <c r="I85" s="48">
        <f t="shared" ref="I85:I103" si="8">H85</f>
        <v>0</v>
      </c>
      <c r="J85" s="55">
        <f>'CME SOSTEGNO'!H85</f>
        <v>0</v>
      </c>
      <c r="K85" s="55">
        <f>'CME SOSTEGNO'!I85</f>
        <v>0</v>
      </c>
      <c r="L85" s="47">
        <f>ROUND(J85*K85,2)</f>
        <v>0</v>
      </c>
      <c r="M85" s="64">
        <f t="shared" ref="M85:M103" si="9">L85*$E$8</f>
        <v>0</v>
      </c>
      <c r="N85" s="62">
        <f t="shared" ref="N85:N103" si="10">L85*$L$8</f>
        <v>0</v>
      </c>
    </row>
    <row r="86" spans="1:19" ht="18">
      <c r="A86" s="45">
        <v>42</v>
      </c>
      <c r="B86" s="46" t="str">
        <f>'CME SOSTEGNO'!B86</f>
        <v xml:space="preserve"> </v>
      </c>
      <c r="C86" s="46" t="str">
        <f>'CME SOSTEGNO'!C86</f>
        <v xml:space="preserve"> </v>
      </c>
      <c r="D86" s="46" t="str">
        <f>'CME SOSTEGNO'!D86</f>
        <v xml:space="preserve"> </v>
      </c>
      <c r="E86" s="46" t="str">
        <f>'CME SOSTEGNO'!E86</f>
        <v xml:space="preserve"> </v>
      </c>
      <c r="F86" s="46">
        <f>'CME SOSTEGNO'!F86</f>
        <v>0</v>
      </c>
      <c r="G86" s="46">
        <f>'CME SOSTEGNO'!G86</f>
        <v>0</v>
      </c>
      <c r="H86" s="47">
        <f>'CME SOSTEGNO'!J86</f>
        <v>0</v>
      </c>
      <c r="I86" s="48">
        <f t="shared" si="8"/>
        <v>0</v>
      </c>
      <c r="J86" s="55">
        <v>0</v>
      </c>
      <c r="K86" s="55">
        <v>0</v>
      </c>
      <c r="L86" s="47">
        <f t="shared" ref="L86:L104" si="11">ROUND(J86*K86,2)</f>
        <v>0</v>
      </c>
      <c r="M86" s="64">
        <f t="shared" si="9"/>
        <v>0</v>
      </c>
      <c r="N86" s="62">
        <f t="shared" si="10"/>
        <v>0</v>
      </c>
    </row>
    <row r="87" spans="1:19" ht="18">
      <c r="A87" s="45">
        <v>43</v>
      </c>
      <c r="B87" s="46" t="str">
        <f>'CME SOSTEGNO'!B87</f>
        <v xml:space="preserve"> </v>
      </c>
      <c r="C87" s="46" t="str">
        <f>'CME SOSTEGNO'!C87</f>
        <v xml:space="preserve"> </v>
      </c>
      <c r="D87" s="46" t="str">
        <f>'CME SOSTEGNO'!D87</f>
        <v xml:space="preserve"> </v>
      </c>
      <c r="E87" s="46" t="str">
        <f>'CME SOSTEGNO'!E87</f>
        <v xml:space="preserve"> </v>
      </c>
      <c r="F87" s="46">
        <f>'CME SOSTEGNO'!F87</f>
        <v>0</v>
      </c>
      <c r="G87" s="46">
        <f>'CME SOSTEGNO'!G87</f>
        <v>0</v>
      </c>
      <c r="H87" s="47">
        <f>'CME SOSTEGNO'!J87</f>
        <v>0</v>
      </c>
      <c r="I87" s="48">
        <f t="shared" si="8"/>
        <v>0</v>
      </c>
      <c r="J87" s="55">
        <v>0</v>
      </c>
      <c r="K87" s="55">
        <v>0</v>
      </c>
      <c r="L87" s="47">
        <f t="shared" si="11"/>
        <v>0</v>
      </c>
      <c r="M87" s="64">
        <f t="shared" si="9"/>
        <v>0</v>
      </c>
      <c r="N87" s="62">
        <f t="shared" si="10"/>
        <v>0</v>
      </c>
    </row>
    <row r="88" spans="1:19" ht="18">
      <c r="A88" s="45">
        <v>44</v>
      </c>
      <c r="B88" s="46" t="str">
        <f>'CME SOSTEGNO'!B88</f>
        <v xml:space="preserve"> </v>
      </c>
      <c r="C88" s="46" t="str">
        <f>'CME SOSTEGNO'!C88</f>
        <v xml:space="preserve"> </v>
      </c>
      <c r="D88" s="46" t="str">
        <f>'CME SOSTEGNO'!D88</f>
        <v xml:space="preserve"> </v>
      </c>
      <c r="E88" s="46" t="str">
        <f>'CME SOSTEGNO'!E88</f>
        <v xml:space="preserve"> </v>
      </c>
      <c r="F88" s="46">
        <f>'CME SOSTEGNO'!F88</f>
        <v>0</v>
      </c>
      <c r="G88" s="46">
        <f>'CME SOSTEGNO'!G88</f>
        <v>0</v>
      </c>
      <c r="H88" s="47">
        <f>'CME SOSTEGNO'!J88</f>
        <v>0</v>
      </c>
      <c r="I88" s="48">
        <f t="shared" si="8"/>
        <v>0</v>
      </c>
      <c r="J88" s="55">
        <v>0</v>
      </c>
      <c r="K88" s="55">
        <v>0</v>
      </c>
      <c r="L88" s="47">
        <f t="shared" si="11"/>
        <v>0</v>
      </c>
      <c r="M88" s="64">
        <f t="shared" si="9"/>
        <v>0</v>
      </c>
      <c r="N88" s="62">
        <f t="shared" si="10"/>
        <v>0</v>
      </c>
    </row>
    <row r="89" spans="1:19" ht="18">
      <c r="A89" s="45">
        <v>45</v>
      </c>
      <c r="B89" s="46" t="str">
        <f>'CME SOSTEGNO'!B89</f>
        <v xml:space="preserve"> </v>
      </c>
      <c r="C89" s="46" t="str">
        <f>'CME SOSTEGNO'!C89</f>
        <v xml:space="preserve"> </v>
      </c>
      <c r="D89" s="46" t="str">
        <f>'CME SOSTEGNO'!D89</f>
        <v xml:space="preserve"> </v>
      </c>
      <c r="E89" s="46" t="str">
        <f>'CME SOSTEGNO'!E89</f>
        <v xml:space="preserve"> </v>
      </c>
      <c r="F89" s="46">
        <f>'CME SOSTEGNO'!F89</f>
        <v>0</v>
      </c>
      <c r="G89" s="46">
        <f>'CME SOSTEGNO'!G89</f>
        <v>0</v>
      </c>
      <c r="H89" s="47">
        <f>'CME SOSTEGNO'!J89</f>
        <v>0</v>
      </c>
      <c r="I89" s="48">
        <f t="shared" si="8"/>
        <v>0</v>
      </c>
      <c r="J89" s="55">
        <f>'CME SOSTEGNO'!H89</f>
        <v>0</v>
      </c>
      <c r="K89" s="55">
        <f>'CME SOSTEGNO'!I89</f>
        <v>0</v>
      </c>
      <c r="L89" s="47">
        <f t="shared" si="11"/>
        <v>0</v>
      </c>
      <c r="M89" s="64">
        <f t="shared" si="9"/>
        <v>0</v>
      </c>
      <c r="N89" s="62">
        <f t="shared" si="10"/>
        <v>0</v>
      </c>
    </row>
    <row r="90" spans="1:19" ht="18.600000000000001" thickBot="1">
      <c r="A90" s="45">
        <v>46</v>
      </c>
      <c r="B90" s="46" t="str">
        <f>'CME SOSTEGNO'!B90</f>
        <v xml:space="preserve"> </v>
      </c>
      <c r="C90" s="46" t="str">
        <f>'CME SOSTEGNO'!C90</f>
        <v xml:space="preserve"> </v>
      </c>
      <c r="D90" s="46" t="str">
        <f>'CME SOSTEGNO'!D90</f>
        <v xml:space="preserve"> </v>
      </c>
      <c r="E90" s="46" t="str">
        <f>'CME SOSTEGNO'!E90</f>
        <v xml:space="preserve"> </v>
      </c>
      <c r="F90" s="46">
        <f>'CME SOSTEGNO'!F90</f>
        <v>0</v>
      </c>
      <c r="G90" s="46">
        <f>'CME SOSTEGNO'!G90</f>
        <v>0</v>
      </c>
      <c r="H90" s="47">
        <f>'CME SOSTEGNO'!J90</f>
        <v>0</v>
      </c>
      <c r="I90" s="48">
        <f t="shared" si="8"/>
        <v>0</v>
      </c>
      <c r="J90" s="55">
        <f>'CME SOSTEGNO'!H90</f>
        <v>0</v>
      </c>
      <c r="K90" s="55">
        <f>'CME SOSTEGNO'!I90</f>
        <v>0</v>
      </c>
      <c r="L90" s="47">
        <f t="shared" si="11"/>
        <v>0</v>
      </c>
      <c r="M90" s="64">
        <f t="shared" si="9"/>
        <v>0</v>
      </c>
      <c r="N90" s="62">
        <f t="shared" si="10"/>
        <v>0</v>
      </c>
    </row>
    <row r="91" spans="1:19" ht="18">
      <c r="A91" s="45">
        <v>47</v>
      </c>
      <c r="B91" s="46" t="str">
        <f>'CME SOSTEGNO'!B91</f>
        <v xml:space="preserve"> </v>
      </c>
      <c r="C91" s="46" t="str">
        <f>'CME SOSTEGNO'!C91</f>
        <v xml:space="preserve"> </v>
      </c>
      <c r="D91" s="46" t="str">
        <f>'CME SOSTEGNO'!D91</f>
        <v xml:space="preserve"> </v>
      </c>
      <c r="E91" s="46" t="str">
        <f>'CME SOSTEGNO'!E91</f>
        <v xml:space="preserve"> </v>
      </c>
      <c r="F91" s="46">
        <f>'CME SOSTEGNO'!F91</f>
        <v>0</v>
      </c>
      <c r="G91" s="46">
        <f>'CME SOSTEGNO'!G91</f>
        <v>0</v>
      </c>
      <c r="H91" s="47">
        <f>'CME SOSTEGNO'!J91</f>
        <v>0</v>
      </c>
      <c r="I91" s="48">
        <f t="shared" si="8"/>
        <v>0</v>
      </c>
      <c r="J91" s="55">
        <f>'CME SOSTEGNO'!H91</f>
        <v>0</v>
      </c>
      <c r="K91" s="55">
        <f>'CME SOSTEGNO'!I91</f>
        <v>0</v>
      </c>
      <c r="L91" s="47">
        <f t="shared" si="11"/>
        <v>0</v>
      </c>
      <c r="M91" s="64">
        <f t="shared" si="9"/>
        <v>0</v>
      </c>
      <c r="N91" s="62">
        <f t="shared" si="10"/>
        <v>0</v>
      </c>
      <c r="Q91" s="36"/>
      <c r="R91" s="226" t="s">
        <v>49</v>
      </c>
      <c r="S91" s="227"/>
    </row>
    <row r="92" spans="1:19" ht="18">
      <c r="A92" s="45">
        <v>48</v>
      </c>
      <c r="B92" s="46" t="str">
        <f>'CME SOSTEGNO'!B92</f>
        <v xml:space="preserve"> </v>
      </c>
      <c r="C92" s="46" t="str">
        <f>'CME SOSTEGNO'!C92</f>
        <v xml:space="preserve"> </v>
      </c>
      <c r="D92" s="46" t="str">
        <f>'CME SOSTEGNO'!D92</f>
        <v xml:space="preserve"> </v>
      </c>
      <c r="E92" s="46" t="str">
        <f>'CME SOSTEGNO'!E92</f>
        <v xml:space="preserve"> </v>
      </c>
      <c r="F92" s="46">
        <f>'CME SOSTEGNO'!F92</f>
        <v>0</v>
      </c>
      <c r="G92" s="46">
        <f>'CME SOSTEGNO'!G92</f>
        <v>0</v>
      </c>
      <c r="H92" s="47">
        <f>'CME SOSTEGNO'!J92</f>
        <v>0</v>
      </c>
      <c r="I92" s="48">
        <f t="shared" si="8"/>
        <v>0</v>
      </c>
      <c r="J92" s="55">
        <f>'CME SOSTEGNO'!H92</f>
        <v>0</v>
      </c>
      <c r="K92" s="55">
        <f>'CME SOSTEGNO'!I92</f>
        <v>0</v>
      </c>
      <c r="L92" s="47">
        <f t="shared" si="11"/>
        <v>0</v>
      </c>
      <c r="M92" s="64">
        <f t="shared" si="9"/>
        <v>0</v>
      </c>
      <c r="N92" s="62">
        <f t="shared" si="10"/>
        <v>0</v>
      </c>
      <c r="Q92" s="36"/>
      <c r="R92" s="38" t="s">
        <v>46</v>
      </c>
      <c r="S92" s="39" t="s">
        <v>47</v>
      </c>
    </row>
    <row r="93" spans="1:19" ht="18">
      <c r="A93" s="45">
        <v>49</v>
      </c>
      <c r="B93" s="46" t="str">
        <f>'CME SOSTEGNO'!B93</f>
        <v xml:space="preserve"> </v>
      </c>
      <c r="C93" s="46" t="str">
        <f>'CME SOSTEGNO'!C93</f>
        <v xml:space="preserve"> </v>
      </c>
      <c r="D93" s="46" t="str">
        <f>'CME SOSTEGNO'!D93</f>
        <v xml:space="preserve"> </v>
      </c>
      <c r="E93" s="46" t="str">
        <f>'CME SOSTEGNO'!E93</f>
        <v xml:space="preserve"> </v>
      </c>
      <c r="F93" s="46">
        <f>'CME SOSTEGNO'!F93</f>
        <v>0</v>
      </c>
      <c r="G93" s="46">
        <f>'CME SOSTEGNO'!G93</f>
        <v>0</v>
      </c>
      <c r="H93" s="47">
        <f>'CME SOSTEGNO'!J93</f>
        <v>0</v>
      </c>
      <c r="I93" s="48">
        <f t="shared" si="8"/>
        <v>0</v>
      </c>
      <c r="J93" s="55">
        <f>'CME SOSTEGNO'!H93</f>
        <v>0</v>
      </c>
      <c r="K93" s="55">
        <f>'CME SOSTEGNO'!I93</f>
        <v>0</v>
      </c>
      <c r="L93" s="47">
        <f t="shared" si="11"/>
        <v>0</v>
      </c>
      <c r="M93" s="64">
        <f t="shared" si="9"/>
        <v>0</v>
      </c>
      <c r="N93" s="62">
        <f t="shared" si="10"/>
        <v>0</v>
      </c>
      <c r="Q93" s="37" t="s">
        <v>38</v>
      </c>
      <c r="R93" s="54">
        <f>I105</f>
        <v>0</v>
      </c>
      <c r="S93" s="60">
        <f>R93*73.5</f>
        <v>0</v>
      </c>
    </row>
    <row r="94" spans="1:19" ht="18">
      <c r="A94" s="45">
        <v>50</v>
      </c>
      <c r="B94" s="46" t="str">
        <f>'CME SOSTEGNO'!B94</f>
        <v xml:space="preserve"> </v>
      </c>
      <c r="C94" s="46" t="str">
        <f>'CME SOSTEGNO'!C94</f>
        <v xml:space="preserve"> </v>
      </c>
      <c r="D94" s="46" t="str">
        <f>'CME SOSTEGNO'!D94</f>
        <v xml:space="preserve"> </v>
      </c>
      <c r="E94" s="46" t="str">
        <f>'CME SOSTEGNO'!E94</f>
        <v xml:space="preserve"> </v>
      </c>
      <c r="F94" s="46">
        <f>'CME SOSTEGNO'!F94</f>
        <v>0</v>
      </c>
      <c r="G94" s="46">
        <f>'CME SOSTEGNO'!G94</f>
        <v>0</v>
      </c>
      <c r="H94" s="47">
        <f>'CME SOSTEGNO'!J94</f>
        <v>0</v>
      </c>
      <c r="I94" s="48">
        <f t="shared" si="8"/>
        <v>0</v>
      </c>
      <c r="J94" s="55">
        <f>'CME SOSTEGNO'!H94</f>
        <v>0</v>
      </c>
      <c r="K94" s="55">
        <f>'CME SOSTEGNO'!I94</f>
        <v>0</v>
      </c>
      <c r="L94" s="47">
        <f t="shared" si="11"/>
        <v>0</v>
      </c>
      <c r="M94" s="64">
        <f t="shared" si="9"/>
        <v>0</v>
      </c>
      <c r="N94" s="62">
        <f t="shared" si="10"/>
        <v>0</v>
      </c>
      <c r="Q94" s="37" t="s">
        <v>39</v>
      </c>
      <c r="R94" s="54">
        <f>L105</f>
        <v>0</v>
      </c>
      <c r="S94" s="60">
        <f>R94*73.5</f>
        <v>0</v>
      </c>
    </row>
    <row r="95" spans="1:19" ht="18">
      <c r="A95" s="45">
        <v>51</v>
      </c>
      <c r="B95" s="46" t="str">
        <f>'CME SOSTEGNO'!B95</f>
        <v xml:space="preserve"> </v>
      </c>
      <c r="C95" s="46" t="str">
        <f>'CME SOSTEGNO'!C95</f>
        <v xml:space="preserve"> </v>
      </c>
      <c r="D95" s="46" t="str">
        <f>'CME SOSTEGNO'!D95</f>
        <v xml:space="preserve"> </v>
      </c>
      <c r="E95" s="46" t="str">
        <f>'CME SOSTEGNO'!E95</f>
        <v xml:space="preserve"> </v>
      </c>
      <c r="F95" s="46">
        <f>'CME SOSTEGNO'!F95</f>
        <v>0</v>
      </c>
      <c r="G95" s="46">
        <f>'CME SOSTEGNO'!G95</f>
        <v>0</v>
      </c>
      <c r="H95" s="47">
        <f>'CME SOSTEGNO'!J95</f>
        <v>0</v>
      </c>
      <c r="I95" s="48">
        <f t="shared" si="8"/>
        <v>0</v>
      </c>
      <c r="J95" s="55">
        <f>'CME SOSTEGNO'!H95</f>
        <v>0</v>
      </c>
      <c r="K95" s="55">
        <f>'CME SOSTEGNO'!I95</f>
        <v>0</v>
      </c>
      <c r="L95" s="47">
        <f t="shared" si="11"/>
        <v>0</v>
      </c>
      <c r="M95" s="64">
        <f t="shared" si="9"/>
        <v>0</v>
      </c>
      <c r="N95" s="62">
        <f t="shared" si="10"/>
        <v>0</v>
      </c>
      <c r="Q95" s="37" t="s">
        <v>41</v>
      </c>
      <c r="R95" s="56">
        <f>R93-R94</f>
        <v>0</v>
      </c>
      <c r="S95" s="40"/>
    </row>
    <row r="96" spans="1:19" ht="18">
      <c r="A96" s="45">
        <v>52</v>
      </c>
      <c r="B96" s="46" t="str">
        <f>'CME SOSTEGNO'!B96</f>
        <v xml:space="preserve"> </v>
      </c>
      <c r="C96" s="46" t="str">
        <f>'CME SOSTEGNO'!C96</f>
        <v xml:space="preserve"> </v>
      </c>
      <c r="D96" s="46" t="str">
        <f>'CME SOSTEGNO'!D96</f>
        <v xml:space="preserve"> </v>
      </c>
      <c r="E96" s="46" t="str">
        <f>'CME SOSTEGNO'!E96</f>
        <v xml:space="preserve"> </v>
      </c>
      <c r="F96" s="46">
        <f>'CME SOSTEGNO'!F96</f>
        <v>0</v>
      </c>
      <c r="G96" s="46">
        <f>'CME SOSTEGNO'!G96</f>
        <v>0</v>
      </c>
      <c r="H96" s="47">
        <f>'CME SOSTEGNO'!J96</f>
        <v>0</v>
      </c>
      <c r="I96" s="48">
        <f t="shared" si="8"/>
        <v>0</v>
      </c>
      <c r="J96" s="55">
        <f>'CME SOSTEGNO'!H96</f>
        <v>0</v>
      </c>
      <c r="K96" s="55">
        <f>'CME SOSTEGNO'!I96</f>
        <v>0</v>
      </c>
      <c r="L96" s="47">
        <f t="shared" si="11"/>
        <v>0</v>
      </c>
      <c r="M96" s="64">
        <f t="shared" si="9"/>
        <v>0</v>
      </c>
      <c r="N96" s="62">
        <f t="shared" si="10"/>
        <v>0</v>
      </c>
      <c r="Q96" s="37" t="s">
        <v>40</v>
      </c>
      <c r="R96" s="53">
        <f>R95/2/100</f>
        <v>0</v>
      </c>
      <c r="S96" s="40"/>
    </row>
    <row r="97" spans="1:19" ht="18">
      <c r="A97" s="45">
        <v>53</v>
      </c>
      <c r="B97" s="46" t="str">
        <f>'CME SOSTEGNO'!B97</f>
        <v xml:space="preserve"> </v>
      </c>
      <c r="C97" s="46" t="str">
        <f>'CME SOSTEGNO'!C97</f>
        <v xml:space="preserve"> </v>
      </c>
      <c r="D97" s="46" t="str">
        <f>'CME SOSTEGNO'!D97</f>
        <v xml:space="preserve"> </v>
      </c>
      <c r="E97" s="46" t="str">
        <f>'CME SOSTEGNO'!E97</f>
        <v xml:space="preserve"> </v>
      </c>
      <c r="F97" s="46">
        <f>'CME SOSTEGNO'!F97</f>
        <v>0</v>
      </c>
      <c r="G97" s="46">
        <f>'CME SOSTEGNO'!G97</f>
        <v>0</v>
      </c>
      <c r="H97" s="47">
        <f>'CME SOSTEGNO'!J97</f>
        <v>0</v>
      </c>
      <c r="I97" s="48">
        <f t="shared" si="8"/>
        <v>0</v>
      </c>
      <c r="J97" s="55">
        <f>'CME SOSTEGNO'!H97</f>
        <v>0</v>
      </c>
      <c r="K97" s="55">
        <f>'CME SOSTEGNO'!I97</f>
        <v>0</v>
      </c>
      <c r="L97" s="47">
        <f t="shared" si="11"/>
        <v>0</v>
      </c>
      <c r="M97" s="64">
        <f t="shared" si="9"/>
        <v>0</v>
      </c>
      <c r="N97" s="62">
        <f t="shared" si="10"/>
        <v>0</v>
      </c>
      <c r="Q97" s="37" t="s">
        <v>42</v>
      </c>
      <c r="R97" s="53">
        <v>0.2</v>
      </c>
      <c r="S97" s="40"/>
    </row>
    <row r="98" spans="1:19" ht="18">
      <c r="A98" s="45">
        <v>54</v>
      </c>
      <c r="B98" s="46" t="str">
        <f>'CME SOSTEGNO'!B98</f>
        <v xml:space="preserve"> </v>
      </c>
      <c r="C98" s="46" t="str">
        <f>'CME SOSTEGNO'!C98</f>
        <v xml:space="preserve"> </v>
      </c>
      <c r="D98" s="46" t="str">
        <f>'CME SOSTEGNO'!D98</f>
        <v xml:space="preserve"> </v>
      </c>
      <c r="E98" s="46" t="str">
        <f>'CME SOSTEGNO'!E98</f>
        <v xml:space="preserve"> </v>
      </c>
      <c r="F98" s="46">
        <f>'CME SOSTEGNO'!F98</f>
        <v>0</v>
      </c>
      <c r="G98" s="46">
        <f>'CME SOSTEGNO'!G98</f>
        <v>0</v>
      </c>
      <c r="H98" s="47">
        <f>'CME SOSTEGNO'!J98</f>
        <v>0</v>
      </c>
      <c r="I98" s="48">
        <f t="shared" si="8"/>
        <v>0</v>
      </c>
      <c r="J98" s="55">
        <f>'CME SOSTEGNO'!H98</f>
        <v>0</v>
      </c>
      <c r="K98" s="55">
        <f>'CME SOSTEGNO'!I98</f>
        <v>0</v>
      </c>
      <c r="L98" s="47">
        <f t="shared" si="11"/>
        <v>0</v>
      </c>
      <c r="M98" s="64">
        <f t="shared" si="9"/>
        <v>0</v>
      </c>
      <c r="N98" s="62">
        <f t="shared" si="10"/>
        <v>0</v>
      </c>
      <c r="Q98" s="37" t="s">
        <v>43</v>
      </c>
      <c r="R98" s="53">
        <f>IF((R96-R97)&gt;0,(R96-R97),0)</f>
        <v>0</v>
      </c>
      <c r="S98" s="40"/>
    </row>
    <row r="99" spans="1:19" ht="18">
      <c r="A99" s="45">
        <v>55</v>
      </c>
      <c r="B99" s="46" t="str">
        <f>'CME SOSTEGNO'!B99</f>
        <v xml:space="preserve"> </v>
      </c>
      <c r="C99" s="46" t="str">
        <f>'CME SOSTEGNO'!C99</f>
        <v xml:space="preserve"> </v>
      </c>
      <c r="D99" s="46" t="str">
        <f>'CME SOSTEGNO'!D99</f>
        <v xml:space="preserve"> </v>
      </c>
      <c r="E99" s="46" t="str">
        <f>'CME SOSTEGNO'!E99</f>
        <v xml:space="preserve"> </v>
      </c>
      <c r="F99" s="46">
        <f>'CME SOSTEGNO'!F99</f>
        <v>0</v>
      </c>
      <c r="G99" s="46">
        <f>'CME SOSTEGNO'!G99</f>
        <v>0</v>
      </c>
      <c r="H99" s="47">
        <f>'CME SOSTEGNO'!J99</f>
        <v>0</v>
      </c>
      <c r="I99" s="48">
        <f t="shared" si="8"/>
        <v>0</v>
      </c>
      <c r="J99" s="55">
        <f>'CME SOSTEGNO'!H99</f>
        <v>0</v>
      </c>
      <c r="K99" s="55">
        <f>'CME SOSTEGNO'!I99</f>
        <v>0</v>
      </c>
      <c r="L99" s="47">
        <f t="shared" si="11"/>
        <v>0</v>
      </c>
      <c r="M99" s="64">
        <f t="shared" si="9"/>
        <v>0</v>
      </c>
      <c r="N99" s="62">
        <f t="shared" si="10"/>
        <v>0</v>
      </c>
      <c r="Q99" s="37" t="s">
        <v>44</v>
      </c>
      <c r="R99" s="61">
        <f>R94*R98</f>
        <v>0</v>
      </c>
      <c r="S99" s="57">
        <f>R99*73.5</f>
        <v>0</v>
      </c>
    </row>
    <row r="100" spans="1:19" ht="18.600000000000001" thickBot="1">
      <c r="A100" s="45">
        <v>56</v>
      </c>
      <c r="B100" s="46" t="str">
        <f>'CME SOSTEGNO'!B100</f>
        <v xml:space="preserve"> </v>
      </c>
      <c r="C100" s="46" t="str">
        <f>'CME SOSTEGNO'!C100</f>
        <v xml:space="preserve"> </v>
      </c>
      <c r="D100" s="46" t="str">
        <f>'CME SOSTEGNO'!D100</f>
        <v xml:space="preserve"> </v>
      </c>
      <c r="E100" s="46" t="str">
        <f>'CME SOSTEGNO'!E100</f>
        <v xml:space="preserve"> </v>
      </c>
      <c r="F100" s="46">
        <f>'CME SOSTEGNO'!F100</f>
        <v>0</v>
      </c>
      <c r="G100" s="46">
        <f>'CME SOSTEGNO'!G100</f>
        <v>0</v>
      </c>
      <c r="H100" s="47">
        <f>'CME SOSTEGNO'!J100</f>
        <v>0</v>
      </c>
      <c r="I100" s="48">
        <f t="shared" si="8"/>
        <v>0</v>
      </c>
      <c r="J100" s="55">
        <f>'CME SOSTEGNO'!H100</f>
        <v>0</v>
      </c>
      <c r="K100" s="55">
        <f>'CME SOSTEGNO'!I100</f>
        <v>0</v>
      </c>
      <c r="L100" s="47">
        <f t="shared" si="11"/>
        <v>0</v>
      </c>
      <c r="M100" s="64">
        <f t="shared" si="9"/>
        <v>0</v>
      </c>
      <c r="N100" s="62">
        <f t="shared" si="10"/>
        <v>0</v>
      </c>
      <c r="Q100" s="37" t="s">
        <v>45</v>
      </c>
      <c r="R100" s="58">
        <f>R94-R99</f>
        <v>0</v>
      </c>
      <c r="S100" s="59">
        <f>IF(S99&lt;S94,R100*73.5,0)</f>
        <v>0</v>
      </c>
    </row>
    <row r="101" spans="1:19" ht="18">
      <c r="A101" s="45">
        <v>57</v>
      </c>
      <c r="B101" s="46" t="str">
        <f>'CME SOSTEGNO'!B101</f>
        <v xml:space="preserve"> </v>
      </c>
      <c r="C101" s="46" t="str">
        <f>'CME SOSTEGNO'!C101</f>
        <v xml:space="preserve"> </v>
      </c>
      <c r="D101" s="46" t="str">
        <f>'CME SOSTEGNO'!D101</f>
        <v xml:space="preserve"> </v>
      </c>
      <c r="E101" s="46" t="str">
        <f>'CME SOSTEGNO'!E101</f>
        <v xml:space="preserve"> </v>
      </c>
      <c r="F101" s="46">
        <f>'CME SOSTEGNO'!F101</f>
        <v>0</v>
      </c>
      <c r="G101" s="46">
        <f>'CME SOSTEGNO'!G101</f>
        <v>0</v>
      </c>
      <c r="H101" s="47">
        <f>'CME SOSTEGNO'!J101</f>
        <v>0</v>
      </c>
      <c r="I101" s="48">
        <f t="shared" si="8"/>
        <v>0</v>
      </c>
      <c r="J101" s="55">
        <f>'CME SOSTEGNO'!H101</f>
        <v>0</v>
      </c>
      <c r="K101" s="55">
        <f>'CME SOSTEGNO'!I101</f>
        <v>0</v>
      </c>
      <c r="L101" s="47">
        <f t="shared" si="11"/>
        <v>0</v>
      </c>
      <c r="M101" s="64">
        <f t="shared" si="9"/>
        <v>0</v>
      </c>
      <c r="N101" s="62">
        <f t="shared" si="10"/>
        <v>0</v>
      </c>
    </row>
    <row r="102" spans="1:19" ht="18">
      <c r="A102" s="45">
        <v>58</v>
      </c>
      <c r="B102" s="46" t="str">
        <f>'CME SOSTEGNO'!B102</f>
        <v xml:space="preserve"> </v>
      </c>
      <c r="C102" s="46" t="str">
        <f>'CME SOSTEGNO'!C102</f>
        <v xml:space="preserve"> </v>
      </c>
      <c r="D102" s="46" t="str">
        <f>'CME SOSTEGNO'!D102</f>
        <v xml:space="preserve"> </v>
      </c>
      <c r="E102" s="46" t="str">
        <f>'CME SOSTEGNO'!E102</f>
        <v xml:space="preserve"> </v>
      </c>
      <c r="F102" s="46">
        <f>'CME SOSTEGNO'!F102</f>
        <v>0</v>
      </c>
      <c r="G102" s="46">
        <f>'CME SOSTEGNO'!G102</f>
        <v>0</v>
      </c>
      <c r="H102" s="47">
        <f>'CME SOSTEGNO'!J102</f>
        <v>0</v>
      </c>
      <c r="I102" s="48">
        <f t="shared" si="8"/>
        <v>0</v>
      </c>
      <c r="J102" s="55">
        <f>'CME SOSTEGNO'!H102</f>
        <v>0</v>
      </c>
      <c r="K102" s="55">
        <f>'CME SOSTEGNO'!I102</f>
        <v>0</v>
      </c>
      <c r="L102" s="47">
        <f t="shared" si="11"/>
        <v>0</v>
      </c>
      <c r="M102" s="64">
        <f t="shared" si="9"/>
        <v>0</v>
      </c>
      <c r="N102" s="62">
        <f t="shared" si="10"/>
        <v>0</v>
      </c>
    </row>
    <row r="103" spans="1:19" ht="18">
      <c r="A103" s="45">
        <v>59</v>
      </c>
      <c r="B103" s="46" t="str">
        <f>'CME SOSTEGNO'!B103</f>
        <v xml:space="preserve"> </v>
      </c>
      <c r="C103" s="46" t="str">
        <f>'CME SOSTEGNO'!C103</f>
        <v xml:space="preserve"> </v>
      </c>
      <c r="D103" s="46" t="str">
        <f>'CME SOSTEGNO'!D103</f>
        <v xml:space="preserve"> </v>
      </c>
      <c r="E103" s="46" t="str">
        <f>'CME SOSTEGNO'!E103</f>
        <v xml:space="preserve"> </v>
      </c>
      <c r="F103" s="46">
        <f>'CME SOSTEGNO'!F103</f>
        <v>0</v>
      </c>
      <c r="G103" s="46">
        <f>'CME SOSTEGNO'!G103</f>
        <v>0</v>
      </c>
      <c r="H103" s="47">
        <f>'CME SOSTEGNO'!J103</f>
        <v>0</v>
      </c>
      <c r="I103" s="48">
        <f t="shared" si="8"/>
        <v>0</v>
      </c>
      <c r="J103" s="55">
        <f>'CME SOSTEGNO'!H103</f>
        <v>0</v>
      </c>
      <c r="K103" s="55">
        <f>'CME SOSTEGNO'!I103</f>
        <v>0</v>
      </c>
      <c r="L103" s="47">
        <f t="shared" si="11"/>
        <v>0</v>
      </c>
      <c r="M103" s="64">
        <f t="shared" si="9"/>
        <v>0</v>
      </c>
      <c r="N103" s="62">
        <f t="shared" si="10"/>
        <v>0</v>
      </c>
    </row>
    <row r="104" spans="1:19" ht="18.600000000000001" thickBot="1">
      <c r="A104" s="45">
        <v>60</v>
      </c>
      <c r="B104" s="184" t="str">
        <f>'CME SOSTEGNO'!B104</f>
        <v xml:space="preserve"> </v>
      </c>
      <c r="C104" s="184" t="str">
        <f>'CME SOSTEGNO'!C104</f>
        <v xml:space="preserve"> </v>
      </c>
      <c r="D104" s="184" t="str">
        <f>'CME SOSTEGNO'!D104</f>
        <v xml:space="preserve"> </v>
      </c>
      <c r="E104" s="184" t="str">
        <f>'CME SOSTEGNO'!E104</f>
        <v xml:space="preserve"> </v>
      </c>
      <c r="F104" s="184">
        <f>'CME SOSTEGNO'!F104</f>
        <v>0</v>
      </c>
      <c r="G104" s="184">
        <f>'CME SOSTEGNO'!G104</f>
        <v>0</v>
      </c>
      <c r="H104" s="185">
        <f>'CME SOSTEGNO'!J104</f>
        <v>0</v>
      </c>
      <c r="I104" s="189">
        <f t="shared" ref="I104" si="12">H104</f>
        <v>0</v>
      </c>
      <c r="J104" s="186">
        <f>'CME SOSTEGNO'!H104</f>
        <v>0</v>
      </c>
      <c r="K104" s="186">
        <f>'CME SOSTEGNO'!I104</f>
        <v>0</v>
      </c>
      <c r="L104" s="47">
        <f t="shared" si="11"/>
        <v>0</v>
      </c>
      <c r="M104" s="187">
        <f t="shared" ref="M104" si="13">L104*$E$8</f>
        <v>0</v>
      </c>
      <c r="N104" s="188">
        <f t="shared" ref="N104" si="14">L104*$L$8</f>
        <v>0</v>
      </c>
    </row>
    <row r="105" spans="1:19" ht="18.600000000000001" thickBot="1">
      <c r="A105" s="28"/>
      <c r="B105" s="52"/>
      <c r="C105" s="52"/>
      <c r="D105" s="52"/>
      <c r="E105" s="52"/>
      <c r="F105" s="52"/>
      <c r="G105" s="86" t="s">
        <v>13</v>
      </c>
      <c r="H105" s="87">
        <f>'CME SOSTEGNO'!J104</f>
        <v>0</v>
      </c>
      <c r="I105" s="87">
        <f>IF(SUM(I106+I32+I68)&gt;200,ROUND(SUM(I106+I32+I68),0),SUM(I106+I32+I68))</f>
        <v>0</v>
      </c>
      <c r="J105" s="74"/>
      <c r="K105" s="74"/>
      <c r="L105" s="87">
        <f>IF(SUM(L106+L32+L68)&gt;200,ROUND(SUM(L106+L32+L68),0),SUM(L106+L32+L68))</f>
        <v>0</v>
      </c>
      <c r="M105" s="88">
        <f>L105*$E$8</f>
        <v>0</v>
      </c>
      <c r="N105" s="75">
        <f>L105*$L$8</f>
        <v>0</v>
      </c>
    </row>
    <row r="106" spans="1:19" ht="21.6" thickBot="1">
      <c r="A106" s="28"/>
      <c r="B106" s="29"/>
      <c r="C106" s="19"/>
      <c r="D106" s="19"/>
      <c r="E106" s="19"/>
      <c r="F106" s="20"/>
      <c r="G106" s="20"/>
      <c r="H106" s="20"/>
      <c r="I106" s="192">
        <f>SUM(I85:I104)</f>
        <v>0</v>
      </c>
      <c r="J106" s="20"/>
      <c r="K106" s="20"/>
      <c r="L106" s="192">
        <f>SUM(L85:L104)</f>
        <v>0</v>
      </c>
      <c r="M106" s="20"/>
      <c r="N106" s="20"/>
    </row>
    <row r="107" spans="1:19" ht="21.6" thickBot="1">
      <c r="A107" s="21"/>
      <c r="B107" s="29"/>
      <c r="C107" s="15" t="s">
        <v>10</v>
      </c>
      <c r="D107" s="22"/>
      <c r="E107" s="23"/>
      <c r="F107" s="29"/>
      <c r="H107" s="21"/>
      <c r="I107" s="21" t="s">
        <v>58</v>
      </c>
      <c r="J107" s="22"/>
      <c r="K107" s="32"/>
      <c r="L107" s="32"/>
      <c r="M107" s="33"/>
      <c r="N107" s="20"/>
    </row>
  </sheetData>
  <sheetProtection algorithmName="SHA-512" hashValue="3tu4R9WpYxggPDalI8A3mXkJMt5jSrnFhgFctEZO1zOcC+Bj+MrVH3Tsw+Zp8bhdbRGf57o/zHxPsROGwn6nUA==" saltValue="RfmqynS+hn0JGYMjXrA5DQ==" spinCount="100000" sheet="1" objects="1" scenarios="1"/>
  <mergeCells count="19">
    <mergeCell ref="A83:N83"/>
    <mergeCell ref="R91:S91"/>
    <mergeCell ref="A75:E75"/>
    <mergeCell ref="I75:K75"/>
    <mergeCell ref="B77:E77"/>
    <mergeCell ref="H77:K77"/>
    <mergeCell ref="B79:N79"/>
    <mergeCell ref="I2:K2"/>
    <mergeCell ref="A2:E2"/>
    <mergeCell ref="B4:E4"/>
    <mergeCell ref="B6:N6"/>
    <mergeCell ref="A10:N10"/>
    <mergeCell ref="H4:K4"/>
    <mergeCell ref="A46:N46"/>
    <mergeCell ref="A38:E38"/>
    <mergeCell ref="I38:K38"/>
    <mergeCell ref="B40:E40"/>
    <mergeCell ref="H40:K40"/>
    <mergeCell ref="B42:N42"/>
  </mergeCells>
  <phoneticPr fontId="11" type="noConversion"/>
  <conditionalFormatting sqref="L85:L104">
    <cfRule type="cellIs" dxfId="49" priority="7" operator="greaterThan">
      <formula>$I85</formula>
    </cfRule>
  </conditionalFormatting>
  <conditionalFormatting sqref="I85:I104">
    <cfRule type="cellIs" dxfId="48" priority="5" operator="greaterThan">
      <formula>$H85</formula>
    </cfRule>
  </conditionalFormatting>
  <conditionalFormatting sqref="I12:I31">
    <cfRule type="cellIs" dxfId="47" priority="4" operator="greaterThan">
      <formula>$H12</formula>
    </cfRule>
  </conditionalFormatting>
  <conditionalFormatting sqref="L12:L31">
    <cfRule type="cellIs" dxfId="46" priority="3" operator="greaterThan">
      <formula>$I12</formula>
    </cfRule>
  </conditionalFormatting>
  <conditionalFormatting sqref="I48:I67">
    <cfRule type="cellIs" dxfId="45" priority="2" operator="greaterThan">
      <formula>$H48</formula>
    </cfRule>
  </conditionalFormatting>
  <conditionalFormatting sqref="L48:L67">
    <cfRule type="cellIs" dxfId="44" priority="1" operator="greaterThan">
      <formula>$I48</formula>
    </cfRule>
  </conditionalFormatting>
  <printOptions horizontalCentered="1" verticalCentered="1"/>
  <pageMargins left="0.31496062992125984" right="0.31496062992125984" top="0.15748031496062992" bottom="0.15748031496062992" header="0.31496062992125984" footer="0"/>
  <pageSetup paperSize="9" scale="56" fitToHeight="2" orientation="landscape" r:id="rId1"/>
  <rowBreaks count="1" manualBreakCount="1">
    <brk id="72" max="1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workbookViewId="0">
      <selection activeCell="D16" sqref="D16"/>
    </sheetView>
  </sheetViews>
  <sheetFormatPr defaultColWidth="11.19921875" defaultRowHeight="15.6"/>
  <sheetData>
    <row r="2" spans="1:9">
      <c r="A2" s="228" t="s">
        <v>61</v>
      </c>
      <c r="B2" s="228"/>
      <c r="C2" s="228"/>
      <c r="D2" s="228"/>
      <c r="E2" s="228"/>
      <c r="F2" s="228"/>
      <c r="G2" s="228"/>
      <c r="H2" s="228"/>
      <c r="I2" s="228"/>
    </row>
    <row r="3" spans="1:9">
      <c r="A3" s="228"/>
      <c r="B3" s="228"/>
      <c r="C3" s="228"/>
      <c r="D3" s="228"/>
      <c r="E3" s="228"/>
      <c r="F3" s="228"/>
      <c r="G3" s="228"/>
      <c r="H3" s="228"/>
      <c r="I3" s="228"/>
    </row>
    <row r="4" spans="1:9">
      <c r="A4" s="228"/>
      <c r="B4" s="228"/>
      <c r="C4" s="228"/>
      <c r="D4" s="228"/>
      <c r="E4" s="228"/>
      <c r="F4" s="228"/>
      <c r="G4" s="228"/>
      <c r="H4" s="228"/>
      <c r="I4" s="228"/>
    </row>
    <row r="7" spans="1:9">
      <c r="A7" s="228" t="s">
        <v>62</v>
      </c>
      <c r="B7" s="228"/>
      <c r="C7" s="228"/>
      <c r="D7" s="228"/>
      <c r="E7" s="228"/>
      <c r="F7" s="228"/>
      <c r="G7" s="228"/>
      <c r="H7" s="228"/>
      <c r="I7" s="228"/>
    </row>
    <row r="8" spans="1:9">
      <c r="A8" s="228"/>
      <c r="B8" s="228"/>
      <c r="C8" s="228"/>
      <c r="D8" s="228"/>
      <c r="E8" s="228"/>
      <c r="F8" s="228"/>
      <c r="G8" s="228"/>
      <c r="H8" s="228"/>
      <c r="I8" s="228"/>
    </row>
    <row r="9" spans="1:9">
      <c r="A9" s="228"/>
      <c r="B9" s="228"/>
      <c r="C9" s="228"/>
      <c r="D9" s="228"/>
      <c r="E9" s="228"/>
      <c r="F9" s="228"/>
      <c r="G9" s="228"/>
      <c r="H9" s="228"/>
      <c r="I9" s="228"/>
    </row>
  </sheetData>
  <sheetProtection algorithmName="SHA-512" hashValue="GWlSz9v4I0i+SC9LgaVINlOb6g3/LKG4mYu0wi/CM7iv7yIGmVMZUjQIpyVGT2lfW6Y35cnzQ9dEv/yo3or4OA==" saltValue="HVgZBWNMLs3KTxwG23e1Vw==" spinCount="100000" sheet="1" objects="1" scenarios="1"/>
  <mergeCells count="2">
    <mergeCell ref="A2:I4"/>
    <mergeCell ref="A7:I9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67" zoomScaleNormal="90" zoomScalePageLayoutView="90" workbookViewId="0">
      <selection activeCell="G20" sqref="G20"/>
    </sheetView>
  </sheetViews>
  <sheetFormatPr defaultColWidth="11" defaultRowHeight="15.6"/>
  <cols>
    <col min="1" max="1" width="8.5" style="9" customWidth="1"/>
    <col min="2" max="2" width="34.19921875" style="9" customWidth="1"/>
    <col min="3" max="3" width="13.19921875" style="9" customWidth="1"/>
    <col min="4" max="4" width="11" style="9"/>
    <col min="5" max="5" width="11.19921875" style="9" customWidth="1"/>
    <col min="6" max="6" width="19.5" style="9" customWidth="1"/>
    <col min="7" max="7" width="12.69921875" style="9" customWidth="1"/>
    <col min="8" max="9" width="13.5" style="9" customWidth="1"/>
    <col min="10" max="10" width="18" style="9" customWidth="1"/>
    <col min="11" max="11" width="13.69921875" style="9" customWidth="1"/>
    <col min="12" max="12" width="13" style="9" customWidth="1"/>
    <col min="13" max="13" width="14.19921875" style="9" customWidth="1"/>
    <col min="14" max="14" width="6.19921875" style="9" customWidth="1"/>
    <col min="15" max="15" width="5.69921875" style="9" customWidth="1"/>
    <col min="16" max="16384" width="11" style="9"/>
  </cols>
  <sheetData>
    <row r="1" spans="1:13" ht="7.2" customHeight="1" thickBo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1.6" thickBot="1">
      <c r="A2" s="31"/>
      <c r="B2" s="31"/>
      <c r="C2" s="31"/>
      <c r="D2" s="129" t="s">
        <v>25</v>
      </c>
      <c r="E2" s="31"/>
      <c r="F2" s="31"/>
      <c r="G2" s="31"/>
      <c r="H2" s="31"/>
      <c r="I2" s="31"/>
      <c r="J2" s="31"/>
      <c r="K2" s="99" t="s">
        <v>22</v>
      </c>
      <c r="L2" s="69"/>
      <c r="M2" s="31"/>
    </row>
    <row r="3" spans="1:13" ht="16.2" thickBo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25.2" customHeight="1" thickBot="1">
      <c r="A4" s="31"/>
      <c r="B4" s="130" t="s">
        <v>1</v>
      </c>
      <c r="C4" s="229"/>
      <c r="D4" s="230"/>
      <c r="E4" s="230"/>
      <c r="F4" s="230"/>
      <c r="G4" s="231"/>
      <c r="H4" s="31"/>
      <c r="I4" s="131" t="s">
        <v>14</v>
      </c>
      <c r="J4" s="229"/>
      <c r="K4" s="230"/>
      <c r="L4" s="230"/>
      <c r="M4" s="231"/>
    </row>
    <row r="5" spans="1:13" ht="16.2" thickBot="1">
      <c r="A5" s="132"/>
      <c r="B5" s="133"/>
      <c r="C5" s="134"/>
      <c r="D5" s="135"/>
      <c r="E5" s="133"/>
      <c r="F5" s="132"/>
      <c r="G5" s="136"/>
      <c r="H5" s="137"/>
      <c r="I5" s="137"/>
      <c r="J5" s="31"/>
      <c r="K5" s="31"/>
      <c r="L5" s="31"/>
      <c r="M5" s="31"/>
    </row>
    <row r="6" spans="1:13" ht="43.95" customHeight="1" thickBot="1">
      <c r="A6" s="138"/>
      <c r="B6" s="211" t="s">
        <v>30</v>
      </c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3"/>
    </row>
    <row r="7" spans="1:13" ht="16.2" thickBot="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ht="16.2" thickBot="1">
      <c r="A8" s="21"/>
      <c r="B8" s="139"/>
      <c r="C8" s="140"/>
      <c r="D8" s="141"/>
      <c r="E8" s="140"/>
      <c r="F8" s="142" t="s">
        <v>51</v>
      </c>
      <c r="G8" s="16">
        <v>105</v>
      </c>
      <c r="H8" s="31"/>
      <c r="I8" s="143" t="s">
        <v>12</v>
      </c>
      <c r="J8" s="140"/>
      <c r="K8" s="140"/>
      <c r="L8" s="16">
        <f>G8*70%</f>
        <v>73.5</v>
      </c>
      <c r="M8" s="31"/>
    </row>
    <row r="9" spans="1:13" ht="16.2" thickBo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ht="47.4" thickBot="1">
      <c r="A10" s="232" t="s">
        <v>26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125" t="s">
        <v>53</v>
      </c>
    </row>
    <row r="11" spans="1:13" s="27" customFormat="1" ht="79.2" customHeight="1">
      <c r="A11" s="114" t="s">
        <v>52</v>
      </c>
      <c r="B11" s="77" t="s">
        <v>4</v>
      </c>
      <c r="C11" s="77" t="s">
        <v>5</v>
      </c>
      <c r="D11" s="77" t="s">
        <v>6</v>
      </c>
      <c r="E11" s="77" t="s">
        <v>7</v>
      </c>
      <c r="F11" s="77" t="s">
        <v>21</v>
      </c>
      <c r="G11" s="78" t="s">
        <v>17</v>
      </c>
      <c r="H11" s="77" t="s">
        <v>27</v>
      </c>
      <c r="I11" s="157" t="s">
        <v>28</v>
      </c>
      <c r="J11" s="79" t="s">
        <v>20</v>
      </c>
      <c r="K11" s="79" t="s">
        <v>18</v>
      </c>
      <c r="L11" s="144" t="s">
        <v>19</v>
      </c>
      <c r="M11" s="145" t="s">
        <v>55</v>
      </c>
    </row>
    <row r="12" spans="1:13" ht="21" customHeight="1">
      <c r="A12" s="94"/>
      <c r="B12" s="66"/>
      <c r="C12" s="66"/>
      <c r="D12" s="66"/>
      <c r="E12" s="66"/>
      <c r="F12" s="66"/>
      <c r="G12" s="67"/>
      <c r="H12" s="73"/>
      <c r="I12" s="158"/>
      <c r="J12" s="43"/>
      <c r="K12" s="146"/>
      <c r="L12" s="147"/>
      <c r="M12" s="148"/>
    </row>
    <row r="13" spans="1:13" ht="21" customHeight="1">
      <c r="A13" s="94"/>
      <c r="B13" s="66"/>
      <c r="C13" s="66"/>
      <c r="D13" s="66"/>
      <c r="E13" s="66"/>
      <c r="F13" s="66"/>
      <c r="G13" s="67"/>
      <c r="H13" s="73"/>
      <c r="I13" s="158"/>
      <c r="J13" s="43"/>
      <c r="K13" s="146"/>
      <c r="L13" s="147"/>
      <c r="M13" s="148"/>
    </row>
    <row r="14" spans="1:13" ht="21" customHeight="1">
      <c r="A14" s="94"/>
      <c r="B14" s="66"/>
      <c r="C14" s="66"/>
      <c r="D14" s="66"/>
      <c r="E14" s="66"/>
      <c r="F14" s="66"/>
      <c r="G14" s="67"/>
      <c r="H14" s="73"/>
      <c r="I14" s="158"/>
      <c r="J14" s="43"/>
      <c r="K14" s="146"/>
      <c r="L14" s="147"/>
      <c r="M14" s="148"/>
    </row>
    <row r="15" spans="1:13" ht="21" customHeight="1">
      <c r="A15" s="94"/>
      <c r="B15" s="66"/>
      <c r="C15" s="66"/>
      <c r="D15" s="66"/>
      <c r="E15" s="66"/>
      <c r="F15" s="66"/>
      <c r="G15" s="67"/>
      <c r="H15" s="73"/>
      <c r="I15" s="158"/>
      <c r="J15" s="43"/>
      <c r="K15" s="146"/>
      <c r="L15" s="147"/>
      <c r="M15" s="148"/>
    </row>
    <row r="16" spans="1:13" ht="21" customHeight="1">
      <c r="A16" s="94"/>
      <c r="B16" s="66"/>
      <c r="C16" s="66"/>
      <c r="D16" s="66"/>
      <c r="E16" s="66"/>
      <c r="F16" s="66"/>
      <c r="G16" s="67"/>
      <c r="H16" s="73"/>
      <c r="I16" s="158"/>
      <c r="J16" s="43"/>
      <c r="K16" s="146"/>
      <c r="L16" s="147"/>
      <c r="M16" s="148"/>
    </row>
    <row r="17" spans="1:14" ht="21" customHeight="1">
      <c r="A17" s="94"/>
      <c r="B17" s="66"/>
      <c r="C17" s="66"/>
      <c r="D17" s="66"/>
      <c r="E17" s="66"/>
      <c r="F17" s="66"/>
      <c r="G17" s="67"/>
      <c r="H17" s="73"/>
      <c r="I17" s="158"/>
      <c r="J17" s="43"/>
      <c r="K17" s="146"/>
      <c r="L17" s="147"/>
      <c r="M17" s="148"/>
    </row>
    <row r="18" spans="1:14" ht="21" customHeight="1">
      <c r="A18" s="94"/>
      <c r="B18" s="66"/>
      <c r="C18" s="66"/>
      <c r="D18" s="66"/>
      <c r="E18" s="66"/>
      <c r="F18" s="66"/>
      <c r="G18" s="67"/>
      <c r="H18" s="73"/>
      <c r="I18" s="158"/>
      <c r="J18" s="43"/>
      <c r="K18" s="146"/>
      <c r="L18" s="147"/>
      <c r="M18" s="148"/>
    </row>
    <row r="19" spans="1:14" ht="21" customHeight="1">
      <c r="A19" s="94"/>
      <c r="B19" s="66"/>
      <c r="C19" s="66"/>
      <c r="D19" s="66"/>
      <c r="E19" s="66"/>
      <c r="F19" s="66"/>
      <c r="G19" s="67"/>
      <c r="H19" s="73"/>
      <c r="I19" s="158"/>
      <c r="J19" s="43"/>
      <c r="K19" s="146"/>
      <c r="L19" s="147"/>
      <c r="M19" s="148"/>
    </row>
    <row r="20" spans="1:14" ht="21" customHeight="1">
      <c r="A20" s="94"/>
      <c r="B20" s="66"/>
      <c r="C20" s="66"/>
      <c r="D20" s="66"/>
      <c r="E20" s="66"/>
      <c r="F20" s="66"/>
      <c r="G20" s="67"/>
      <c r="H20" s="73"/>
      <c r="I20" s="158"/>
      <c r="J20" s="43"/>
      <c r="K20" s="146"/>
      <c r="L20" s="147"/>
      <c r="M20" s="148"/>
    </row>
    <row r="21" spans="1:14" ht="21" customHeight="1">
      <c r="A21" s="94"/>
      <c r="B21" s="66"/>
      <c r="C21" s="66"/>
      <c r="D21" s="66"/>
      <c r="E21" s="66"/>
      <c r="F21" s="66"/>
      <c r="G21" s="67"/>
      <c r="H21" s="73"/>
      <c r="I21" s="158"/>
      <c r="J21" s="43"/>
      <c r="K21" s="146"/>
      <c r="L21" s="147"/>
      <c r="M21" s="148"/>
    </row>
    <row r="22" spans="1:14" ht="21" customHeight="1">
      <c r="A22" s="94"/>
      <c r="B22" s="66"/>
      <c r="C22" s="66"/>
      <c r="D22" s="66"/>
      <c r="E22" s="66"/>
      <c r="F22" s="66"/>
      <c r="G22" s="67"/>
      <c r="H22" s="73"/>
      <c r="I22" s="158"/>
      <c r="J22" s="43"/>
      <c r="K22" s="146"/>
      <c r="L22" s="147"/>
      <c r="M22" s="148"/>
    </row>
    <row r="23" spans="1:14" ht="21" customHeight="1">
      <c r="A23" s="94"/>
      <c r="B23" s="66"/>
      <c r="C23" s="66"/>
      <c r="D23" s="66"/>
      <c r="E23" s="66"/>
      <c r="F23" s="66"/>
      <c r="G23" s="67"/>
      <c r="H23" s="73"/>
      <c r="I23" s="158"/>
      <c r="J23" s="43"/>
      <c r="K23" s="146"/>
      <c r="L23" s="147"/>
      <c r="M23" s="148"/>
    </row>
    <row r="24" spans="1:14" ht="21" customHeight="1">
      <c r="A24" s="94"/>
      <c r="B24" s="66"/>
      <c r="C24" s="66"/>
      <c r="D24" s="66"/>
      <c r="E24" s="66"/>
      <c r="F24" s="66"/>
      <c r="G24" s="67"/>
      <c r="H24" s="73"/>
      <c r="I24" s="158"/>
      <c r="J24" s="43"/>
      <c r="K24" s="146"/>
      <c r="L24" s="147"/>
      <c r="M24" s="148"/>
    </row>
    <row r="25" spans="1:14" ht="21" customHeight="1">
      <c r="A25" s="94"/>
      <c r="B25" s="66"/>
      <c r="C25" s="66"/>
      <c r="D25" s="66"/>
      <c r="E25" s="66"/>
      <c r="F25" s="66"/>
      <c r="G25" s="67"/>
      <c r="H25" s="73"/>
      <c r="I25" s="158"/>
      <c r="J25" s="43"/>
      <c r="K25" s="146"/>
      <c r="L25" s="147"/>
      <c r="M25" s="148"/>
    </row>
    <row r="26" spans="1:14" ht="21" customHeight="1">
      <c r="A26" s="94"/>
      <c r="B26" s="66"/>
      <c r="C26" s="66"/>
      <c r="D26" s="66"/>
      <c r="E26" s="66"/>
      <c r="F26" s="66"/>
      <c r="G26" s="67"/>
      <c r="H26" s="73"/>
      <c r="I26" s="158"/>
      <c r="J26" s="43"/>
      <c r="K26" s="146"/>
      <c r="L26" s="147"/>
      <c r="M26" s="148"/>
    </row>
    <row r="27" spans="1:14" ht="21" customHeight="1">
      <c r="A27" s="94"/>
      <c r="B27" s="66"/>
      <c r="C27" s="66"/>
      <c r="D27" s="66"/>
      <c r="E27" s="66"/>
      <c r="F27" s="66"/>
      <c r="G27" s="67"/>
      <c r="H27" s="73"/>
      <c r="I27" s="158"/>
      <c r="J27" s="43"/>
      <c r="K27" s="146"/>
      <c r="L27" s="147"/>
      <c r="M27" s="148"/>
    </row>
    <row r="28" spans="1:14" ht="21" customHeight="1">
      <c r="A28" s="94"/>
      <c r="B28" s="66"/>
      <c r="C28" s="66"/>
      <c r="D28" s="66"/>
      <c r="E28" s="66"/>
      <c r="F28" s="66"/>
      <c r="G28" s="67"/>
      <c r="H28" s="73"/>
      <c r="I28" s="158"/>
      <c r="J28" s="43"/>
      <c r="K28" s="146"/>
      <c r="L28" s="147"/>
      <c r="M28" s="148"/>
    </row>
    <row r="29" spans="1:14" ht="21" customHeight="1">
      <c r="A29" s="94"/>
      <c r="B29" s="66"/>
      <c r="C29" s="66"/>
      <c r="D29" s="66"/>
      <c r="E29" s="66"/>
      <c r="F29" s="66"/>
      <c r="G29" s="67"/>
      <c r="H29" s="73"/>
      <c r="I29" s="158"/>
      <c r="J29" s="43"/>
      <c r="K29" s="146"/>
      <c r="L29" s="147"/>
      <c r="M29" s="148"/>
    </row>
    <row r="30" spans="1:14" ht="21" customHeight="1">
      <c r="A30" s="94"/>
      <c r="B30" s="66"/>
      <c r="C30" s="66"/>
      <c r="D30" s="66"/>
      <c r="E30" s="66"/>
      <c r="F30" s="66"/>
      <c r="G30" s="67"/>
      <c r="H30" s="73"/>
      <c r="I30" s="158"/>
      <c r="J30" s="43"/>
      <c r="K30" s="146"/>
      <c r="L30" s="147"/>
      <c r="M30" s="148"/>
    </row>
    <row r="31" spans="1:14" ht="21" customHeight="1" thickBot="1">
      <c r="A31" s="95"/>
      <c r="B31" s="96"/>
      <c r="C31" s="96"/>
      <c r="D31" s="96"/>
      <c r="E31" s="96"/>
      <c r="F31" s="96"/>
      <c r="G31" s="97"/>
      <c r="H31" s="98"/>
      <c r="I31" s="159"/>
      <c r="J31" s="84"/>
      <c r="K31" s="149"/>
      <c r="L31" s="150"/>
      <c r="M31" s="151"/>
    </row>
    <row r="32" spans="1:14" ht="27" customHeight="1" thickBot="1">
      <c r="A32" s="152"/>
      <c r="B32" s="29"/>
      <c r="C32" s="29"/>
      <c r="D32" s="29"/>
      <c r="E32" s="29"/>
      <c r="F32" s="29"/>
      <c r="H32" s="156"/>
      <c r="I32" s="160" t="s">
        <v>54</v>
      </c>
      <c r="J32" s="153"/>
      <c r="K32" s="154"/>
      <c r="L32" s="154"/>
      <c r="M32" s="31"/>
      <c r="N32" s="30">
        <f>COUNTIF(G12:G21,"SI")</f>
        <v>0</v>
      </c>
    </row>
    <row r="33" spans="1:14" ht="19.95" customHeight="1">
      <c r="A33" s="152"/>
      <c r="B33" s="205" t="e">
        <f>_xlfn.IFS(G12="SI","ALLEGARE DICHIARAZIONE PER COMODATO",G13="SI","ALLEGARE DICHIARAZIONE PER COMODATO",G14="SI","ALLEGARE DICHIARAZIONE PER COMODATO",G15="SI","ALLEGARE DICHIARAZIONE PER COMODATO",G16="SI","ALLEGARE DICHIARAZIONE PER COMODATO",G17="SI","ALLEGARE DICHIARAZIONE PER COMODATO",G18="SI","ALLEGARE DICHIARAZIONE PER COMODATO",G19="SI","ALLEGARE DICHIARAZIONE PER COMODATO",G20="SI","ALLEGARE DICHIARAZIONE PER COMODATO",G21="SI","ALLEGARE DICHIARAZIONE PER COMODATO",G22="SI","ALLEGARE DICHIARAZIONE PER COMODATO",G23="SI","ALLEGARE DICHIARAZIONE PER COMODATO",G24="SI","ALLEGARE DICHIARAZIONE PER COMODATO",G25="SI","ALLEGARE DICHIARAZIONE PER COMODATO",G26="SI","ALLEGARE DICHIARAZIONE PER COMODATO",G27="SI","ALLEGARE DICHIARAZIONE PER COMODATO",G28="SI","ALLEGARE DICHIARAZIONE PER COMODATO",G29="SI","ALLEGARE DICHIARAZIONE PER COMODATO",G30="SI","ALLEGARE DICHIARAZIONE PER COMODATO",G31="SI","ALLEGARE DICHIARAZIONE PER COMODATO" )</f>
        <v>#N/A</v>
      </c>
      <c r="C33" s="205"/>
      <c r="D33" s="205"/>
      <c r="E33" s="205"/>
      <c r="F33" s="31"/>
      <c r="G33" s="205" t="str">
        <f>IF(J32&gt;200,"ATTENZIONE: volume massimo superato. RIDURRE A NON più di 200mq"," ")</f>
        <v xml:space="preserve"> </v>
      </c>
      <c r="H33" s="205"/>
      <c r="I33" s="205"/>
      <c r="J33" s="205"/>
      <c r="K33" s="205"/>
      <c r="L33" s="205"/>
      <c r="M33" s="31"/>
    </row>
    <row r="34" spans="1:14" ht="21.6" thickBot="1">
      <c r="A34" s="152"/>
      <c r="B34" s="29"/>
      <c r="C34" s="155"/>
      <c r="D34" s="155"/>
      <c r="E34" s="155"/>
      <c r="F34" s="20"/>
      <c r="G34" s="20"/>
      <c r="H34" s="20"/>
      <c r="I34" s="20"/>
      <c r="J34" s="20"/>
      <c r="K34" s="20"/>
      <c r="L34" s="20"/>
      <c r="M34" s="31"/>
    </row>
    <row r="35" spans="1:14" ht="42" customHeight="1" thickBot="1">
      <c r="A35" s="21"/>
      <c r="B35" s="29"/>
      <c r="C35" s="15" t="s">
        <v>10</v>
      </c>
      <c r="D35" s="68"/>
      <c r="E35" s="69"/>
      <c r="F35" s="29"/>
      <c r="G35" s="21" t="s">
        <v>11</v>
      </c>
      <c r="H35" s="68"/>
      <c r="I35" s="70"/>
      <c r="J35" s="70"/>
      <c r="K35" s="71"/>
      <c r="L35" s="20"/>
      <c r="M35" s="31"/>
    </row>
    <row r="36" spans="1:14" ht="19.95" customHeight="1">
      <c r="A36" s="21"/>
      <c r="B36" s="29"/>
      <c r="C36" s="29"/>
      <c r="D36" s="31"/>
      <c r="E36" s="31"/>
      <c r="F36" s="29"/>
      <c r="G36" s="31"/>
      <c r="H36" s="21"/>
      <c r="I36" s="21"/>
      <c r="J36" s="21"/>
      <c r="K36" s="31"/>
      <c r="L36" s="31"/>
      <c r="M36" s="31"/>
    </row>
    <row r="37" spans="1:14" ht="19.95" customHeight="1">
      <c r="A37" s="21"/>
      <c r="B37" s="29"/>
      <c r="C37" s="29"/>
      <c r="D37" s="29"/>
      <c r="E37" s="29"/>
      <c r="F37" s="29"/>
      <c r="G37" s="21"/>
      <c r="H37" s="21"/>
      <c r="I37" s="21"/>
      <c r="J37" s="21"/>
      <c r="K37" s="31"/>
      <c r="L37" s="31"/>
      <c r="M37" s="31"/>
    </row>
    <row r="38" spans="1:14" ht="19.95" customHeight="1">
      <c r="A38" s="21"/>
      <c r="B38" s="29"/>
      <c r="C38" s="29"/>
      <c r="D38" s="29"/>
      <c r="E38" s="29"/>
      <c r="F38" s="29"/>
    </row>
    <row r="39" spans="1:14" ht="19.95" customHeight="1">
      <c r="A39" s="21"/>
      <c r="B39" s="29"/>
      <c r="C39" s="29"/>
      <c r="D39" s="29"/>
      <c r="E39" s="29"/>
      <c r="F39" s="29"/>
    </row>
    <row r="40" spans="1:14" ht="19.95" customHeight="1">
      <c r="A40" s="21"/>
      <c r="B40" s="29"/>
      <c r="C40" s="29"/>
      <c r="D40" s="29"/>
      <c r="E40" s="29"/>
      <c r="F40" s="29"/>
    </row>
    <row r="41" spans="1:14" ht="21" customHeight="1">
      <c r="A41" s="21"/>
      <c r="B41" s="29"/>
      <c r="C41" s="29"/>
      <c r="D41" s="29"/>
      <c r="E41" s="29"/>
      <c r="F41" s="29"/>
    </row>
    <row r="44" spans="1:14" s="31" customFormat="1" ht="34.950000000000003" customHeight="1">
      <c r="A44" s="9"/>
      <c r="B44" s="9"/>
      <c r="C44" s="9"/>
      <c r="D44" s="9"/>
      <c r="E44" s="9"/>
      <c r="F44" s="9"/>
      <c r="G44" s="9"/>
      <c r="H44" s="21"/>
      <c r="I44" s="21"/>
      <c r="J44" s="21"/>
      <c r="K44" s="21"/>
      <c r="L44" s="21"/>
      <c r="M44" s="21"/>
      <c r="N44" s="21"/>
    </row>
  </sheetData>
  <sheetProtection sheet="1" objects="1" scenarios="1" selectLockedCells="1"/>
  <mergeCells count="6">
    <mergeCell ref="C4:G4"/>
    <mergeCell ref="J4:M4"/>
    <mergeCell ref="B6:M6"/>
    <mergeCell ref="A10:L10"/>
    <mergeCell ref="B33:E33"/>
    <mergeCell ref="G33:L33"/>
  </mergeCells>
  <conditionalFormatting sqref="J32">
    <cfRule type="cellIs" dxfId="43" priority="1" operator="greaterThan">
      <formula>200</formula>
    </cfRule>
  </conditionalFormatting>
  <conditionalFormatting sqref="B33">
    <cfRule type="containsErrors" dxfId="42" priority="2">
      <formula>ISERROR(B33)</formula>
    </cfRule>
  </conditionalFormatting>
  <printOptions horizontalCentered="1" verticalCentered="1"/>
  <pageMargins left="0.23622047244094491" right="0.23622047244094491" top="0.15748031496062992" bottom="0.15748031496062992" header="0.11811023622047245" footer="0.11811023622047245"/>
  <pageSetup paperSize="9" scale="73" orientation="landscape" horizontalDpi="4294967292" verticalDpi="4294967292"/>
  <colBreaks count="1" manualBreakCount="1">
    <brk id="15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Foglio2!$B$3:$B$4</xm:f>
          </x14:formula1>
          <xm:sqref>G12:G31</xm:sqref>
        </x14:dataValidation>
        <x14:dataValidation type="list" allowBlank="1" showInputMessage="1" showErrorMessage="1">
          <x14:formula1>
            <xm:f>Foglio2!$A$3:$A$4</xm:f>
          </x14:formula1>
          <xm:sqref>F12:F31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69" zoomScaleNormal="137" zoomScalePageLayoutView="137" workbookViewId="0">
      <selection activeCell="I23" sqref="I23"/>
    </sheetView>
  </sheetViews>
  <sheetFormatPr defaultColWidth="11.19921875" defaultRowHeight="15.6"/>
  <cols>
    <col min="1" max="1" width="13.19921875" customWidth="1"/>
    <col min="2" max="2" width="43.19921875" customWidth="1"/>
    <col min="3" max="3" width="10.69921875" customWidth="1"/>
    <col min="5" max="5" width="11.19921875" customWidth="1"/>
    <col min="6" max="6" width="19.5" customWidth="1"/>
    <col min="7" max="7" width="12.69921875" customWidth="1"/>
    <col min="8" max="8" width="15" customWidth="1"/>
    <col min="9" max="9" width="16.69921875" customWidth="1"/>
    <col min="10" max="11" width="13.5" customWidth="1"/>
    <col min="12" max="12" width="16.69921875" customWidth="1"/>
    <col min="13" max="13" width="13.69921875" customWidth="1"/>
    <col min="14" max="14" width="13" customWidth="1"/>
  </cols>
  <sheetData>
    <row r="1" spans="1:14" ht="12" customHeight="1" thickBo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1.6" thickBot="1">
      <c r="A2" s="235" t="s">
        <v>32</v>
      </c>
      <c r="B2" s="235"/>
      <c r="C2" s="235"/>
      <c r="D2" s="235"/>
      <c r="E2" s="235"/>
      <c r="F2" s="34"/>
      <c r="G2" s="26"/>
      <c r="H2" s="24" t="s">
        <v>34</v>
      </c>
      <c r="I2" s="236"/>
      <c r="J2" s="237"/>
      <c r="K2" s="238"/>
      <c r="L2" s="34"/>
      <c r="M2" s="99" t="s">
        <v>48</v>
      </c>
      <c r="N2" s="69"/>
    </row>
    <row r="3" spans="1:14" ht="16.2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21.6" thickBot="1">
      <c r="A4" s="3" t="s">
        <v>33</v>
      </c>
      <c r="B4" s="229"/>
      <c r="C4" s="239"/>
      <c r="D4" s="239"/>
      <c r="E4" s="240"/>
      <c r="F4" s="3"/>
      <c r="G4" s="3" t="s">
        <v>14</v>
      </c>
      <c r="H4" s="229"/>
      <c r="I4" s="230"/>
      <c r="J4" s="230"/>
      <c r="K4" s="231"/>
      <c r="L4" s="34"/>
      <c r="M4" s="34"/>
      <c r="N4" s="9"/>
    </row>
    <row r="5" spans="1:14" ht="9" customHeight="1" thickBot="1">
      <c r="A5" s="4"/>
      <c r="B5" s="5"/>
      <c r="C5" s="6"/>
      <c r="D5" s="7"/>
      <c r="E5" s="5"/>
      <c r="F5" s="4"/>
      <c r="G5" s="17"/>
      <c r="H5" s="17"/>
      <c r="I5" s="17"/>
      <c r="J5" s="25"/>
      <c r="K5" s="8"/>
      <c r="L5" s="9"/>
      <c r="M5" s="9"/>
      <c r="N5" s="9"/>
    </row>
    <row r="6" spans="1:14" ht="48" customHeight="1" thickBot="1">
      <c r="A6" s="10" t="s">
        <v>2</v>
      </c>
      <c r="B6" s="211" t="s">
        <v>29</v>
      </c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3"/>
    </row>
    <row r="7" spans="1:14" ht="16.2" thickBo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16.2" thickBot="1">
      <c r="A8" s="101" t="s">
        <v>16</v>
      </c>
      <c r="B8" s="102"/>
      <c r="C8" s="102"/>
      <c r="D8" s="103"/>
      <c r="E8" s="104">
        <v>105</v>
      </c>
      <c r="F8" s="13"/>
      <c r="G8" s="101" t="s">
        <v>12</v>
      </c>
      <c r="H8" s="102"/>
      <c r="I8" s="102"/>
      <c r="J8" s="105"/>
      <c r="K8" s="105"/>
      <c r="L8" s="104">
        <f>E8*70%</f>
        <v>73.5</v>
      </c>
      <c r="M8" s="9"/>
      <c r="N8" s="9"/>
    </row>
    <row r="9" spans="1:14" ht="16.2" thickBot="1">
      <c r="A9" s="108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9"/>
    </row>
    <row r="10" spans="1:14" ht="24" thickBot="1">
      <c r="A10" s="216" t="s">
        <v>31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8"/>
    </row>
    <row r="11" spans="1:14" ht="79.95" customHeight="1">
      <c r="A11" s="76" t="s">
        <v>3</v>
      </c>
      <c r="B11" s="77" t="s">
        <v>4</v>
      </c>
      <c r="C11" s="77" t="s">
        <v>5</v>
      </c>
      <c r="D11" s="77" t="s">
        <v>6</v>
      </c>
      <c r="E11" s="77" t="s">
        <v>7</v>
      </c>
      <c r="F11" s="77" t="s">
        <v>21</v>
      </c>
      <c r="G11" s="77" t="s">
        <v>17</v>
      </c>
      <c r="H11" s="89" t="s">
        <v>24</v>
      </c>
      <c r="I11" s="90" t="s">
        <v>23</v>
      </c>
      <c r="J11" s="90" t="s">
        <v>35</v>
      </c>
      <c r="K11" s="90" t="s">
        <v>36</v>
      </c>
      <c r="L11" s="77" t="s">
        <v>37</v>
      </c>
      <c r="M11" s="91" t="s">
        <v>18</v>
      </c>
      <c r="N11" s="92" t="s">
        <v>19</v>
      </c>
    </row>
    <row r="12" spans="1:14" ht="22.95" customHeight="1">
      <c r="A12" s="45"/>
      <c r="B12" s="46"/>
      <c r="C12" s="46"/>
      <c r="D12" s="46"/>
      <c r="E12" s="46"/>
      <c r="F12" s="46"/>
      <c r="G12" s="46"/>
      <c r="H12" s="47"/>
      <c r="I12" s="72"/>
      <c r="J12" s="73"/>
      <c r="K12" s="73"/>
      <c r="L12" s="47"/>
      <c r="M12" s="64"/>
      <c r="N12" s="62"/>
    </row>
    <row r="13" spans="1:14" ht="22.95" customHeight="1">
      <c r="A13" s="45"/>
      <c r="B13" s="46"/>
      <c r="C13" s="46"/>
      <c r="D13" s="46"/>
      <c r="E13" s="46"/>
      <c r="F13" s="46"/>
      <c r="G13" s="46"/>
      <c r="H13" s="47"/>
      <c r="I13" s="72"/>
      <c r="J13" s="73"/>
      <c r="K13" s="73"/>
      <c r="L13" s="47"/>
      <c r="M13" s="64"/>
      <c r="N13" s="62"/>
    </row>
    <row r="14" spans="1:14" ht="22.95" customHeight="1">
      <c r="A14" s="45"/>
      <c r="B14" s="46"/>
      <c r="C14" s="46"/>
      <c r="D14" s="46"/>
      <c r="E14" s="46"/>
      <c r="F14" s="46"/>
      <c r="G14" s="46"/>
      <c r="H14" s="47"/>
      <c r="I14" s="72"/>
      <c r="J14" s="73"/>
      <c r="K14" s="73"/>
      <c r="L14" s="47"/>
      <c r="M14" s="64"/>
      <c r="N14" s="62"/>
    </row>
    <row r="15" spans="1:14" ht="22.95" customHeight="1">
      <c r="A15" s="45"/>
      <c r="B15" s="46"/>
      <c r="C15" s="46"/>
      <c r="D15" s="46"/>
      <c r="E15" s="46"/>
      <c r="F15" s="46"/>
      <c r="G15" s="46"/>
      <c r="H15" s="47"/>
      <c r="I15" s="72"/>
      <c r="J15" s="73"/>
      <c r="K15" s="73"/>
      <c r="L15" s="47"/>
      <c r="M15" s="64"/>
      <c r="N15" s="62"/>
    </row>
    <row r="16" spans="1:14" ht="22.95" customHeight="1">
      <c r="A16" s="45"/>
      <c r="B16" s="46"/>
      <c r="C16" s="46"/>
      <c r="D16" s="46"/>
      <c r="E16" s="46"/>
      <c r="F16" s="46"/>
      <c r="G16" s="46"/>
      <c r="H16" s="47"/>
      <c r="I16" s="72"/>
      <c r="J16" s="73"/>
      <c r="K16" s="73"/>
      <c r="L16" s="47"/>
      <c r="M16" s="64"/>
      <c r="N16" s="62"/>
    </row>
    <row r="17" spans="1:14" ht="22.95" customHeight="1">
      <c r="A17" s="45"/>
      <c r="B17" s="46"/>
      <c r="C17" s="46"/>
      <c r="D17" s="46"/>
      <c r="E17" s="46"/>
      <c r="F17" s="46"/>
      <c r="G17" s="46"/>
      <c r="H17" s="47"/>
      <c r="I17" s="72"/>
      <c r="J17" s="73"/>
      <c r="K17" s="73"/>
      <c r="L17" s="47"/>
      <c r="M17" s="64"/>
      <c r="N17" s="62"/>
    </row>
    <row r="18" spans="1:14" ht="22.95" customHeight="1">
      <c r="A18" s="45"/>
      <c r="B18" s="46"/>
      <c r="C18" s="46"/>
      <c r="D18" s="46"/>
      <c r="E18" s="46"/>
      <c r="F18" s="46"/>
      <c r="G18" s="46"/>
      <c r="H18" s="47"/>
      <c r="I18" s="72"/>
      <c r="J18" s="73"/>
      <c r="K18" s="73"/>
      <c r="L18" s="47"/>
      <c r="M18" s="64"/>
      <c r="N18" s="62"/>
    </row>
    <row r="19" spans="1:14" ht="22.95" customHeight="1">
      <c r="A19" s="45"/>
      <c r="B19" s="46"/>
      <c r="C19" s="46"/>
      <c r="D19" s="46"/>
      <c r="E19" s="46"/>
      <c r="F19" s="46"/>
      <c r="G19" s="46"/>
      <c r="H19" s="47"/>
      <c r="I19" s="72"/>
      <c r="J19" s="73"/>
      <c r="K19" s="73"/>
      <c r="L19" s="47"/>
      <c r="M19" s="64"/>
      <c r="N19" s="62"/>
    </row>
    <row r="20" spans="1:14" ht="22.95" customHeight="1">
      <c r="A20" s="45"/>
      <c r="B20" s="46"/>
      <c r="C20" s="46"/>
      <c r="D20" s="46"/>
      <c r="E20" s="46"/>
      <c r="F20" s="46"/>
      <c r="G20" s="46"/>
      <c r="H20" s="47"/>
      <c r="I20" s="72"/>
      <c r="J20" s="73"/>
      <c r="K20" s="73"/>
      <c r="L20" s="47"/>
      <c r="M20" s="64"/>
      <c r="N20" s="62"/>
    </row>
    <row r="21" spans="1:14" ht="22.95" customHeight="1">
      <c r="A21" s="45"/>
      <c r="B21" s="46"/>
      <c r="C21" s="46"/>
      <c r="D21" s="46"/>
      <c r="E21" s="46"/>
      <c r="F21" s="46"/>
      <c r="G21" s="46"/>
      <c r="H21" s="47"/>
      <c r="I21" s="72"/>
      <c r="J21" s="73"/>
      <c r="K21" s="73"/>
      <c r="L21" s="47"/>
      <c r="M21" s="64"/>
      <c r="N21" s="62"/>
    </row>
    <row r="22" spans="1:14" ht="22.95" customHeight="1">
      <c r="A22" s="45"/>
      <c r="B22" s="46"/>
      <c r="C22" s="46"/>
      <c r="D22" s="46"/>
      <c r="E22" s="46"/>
      <c r="F22" s="46"/>
      <c r="G22" s="46"/>
      <c r="H22" s="47"/>
      <c r="I22" s="72"/>
      <c r="J22" s="73"/>
      <c r="K22" s="73"/>
      <c r="L22" s="47"/>
      <c r="M22" s="64"/>
      <c r="N22" s="62"/>
    </row>
    <row r="23" spans="1:14" ht="22.95" customHeight="1">
      <c r="A23" s="45"/>
      <c r="B23" s="46"/>
      <c r="C23" s="46"/>
      <c r="D23" s="46"/>
      <c r="E23" s="46"/>
      <c r="F23" s="46"/>
      <c r="G23" s="46"/>
      <c r="H23" s="47"/>
      <c r="I23" s="72"/>
      <c r="J23" s="73"/>
      <c r="K23" s="73"/>
      <c r="L23" s="47"/>
      <c r="M23" s="64"/>
      <c r="N23" s="62"/>
    </row>
    <row r="24" spans="1:14" ht="22.95" customHeight="1">
      <c r="A24" s="45"/>
      <c r="B24" s="46"/>
      <c r="C24" s="46"/>
      <c r="D24" s="46"/>
      <c r="E24" s="46"/>
      <c r="F24" s="46"/>
      <c r="G24" s="46"/>
      <c r="H24" s="47"/>
      <c r="I24" s="72"/>
      <c r="J24" s="73"/>
      <c r="K24" s="73"/>
      <c r="L24" s="47"/>
      <c r="M24" s="64"/>
      <c r="N24" s="62"/>
    </row>
    <row r="25" spans="1:14" ht="22.95" customHeight="1">
      <c r="A25" s="45"/>
      <c r="B25" s="46"/>
      <c r="C25" s="46"/>
      <c r="D25" s="46"/>
      <c r="E25" s="46"/>
      <c r="F25" s="46"/>
      <c r="G25" s="46"/>
      <c r="H25" s="47"/>
      <c r="I25" s="72"/>
      <c r="J25" s="73"/>
      <c r="K25" s="73"/>
      <c r="L25" s="47"/>
      <c r="M25" s="64"/>
      <c r="N25" s="62"/>
    </row>
    <row r="26" spans="1:14" ht="22.95" customHeight="1">
      <c r="A26" s="45"/>
      <c r="B26" s="46"/>
      <c r="C26" s="46"/>
      <c r="D26" s="46"/>
      <c r="E26" s="46"/>
      <c r="F26" s="46"/>
      <c r="G26" s="46"/>
      <c r="H26" s="47"/>
      <c r="I26" s="72"/>
      <c r="J26" s="73"/>
      <c r="K26" s="73"/>
      <c r="L26" s="47"/>
      <c r="M26" s="64"/>
      <c r="N26" s="62"/>
    </row>
    <row r="27" spans="1:14" ht="22.95" customHeight="1">
      <c r="A27" s="45"/>
      <c r="B27" s="46"/>
      <c r="C27" s="46"/>
      <c r="D27" s="46"/>
      <c r="E27" s="46"/>
      <c r="F27" s="46"/>
      <c r="G27" s="46"/>
      <c r="H27" s="47"/>
      <c r="I27" s="72"/>
      <c r="J27" s="73"/>
      <c r="K27" s="73"/>
      <c r="L27" s="47"/>
      <c r="M27" s="64"/>
      <c r="N27" s="62"/>
    </row>
    <row r="28" spans="1:14" ht="22.95" customHeight="1">
      <c r="A28" s="45"/>
      <c r="B28" s="46"/>
      <c r="C28" s="46"/>
      <c r="D28" s="46"/>
      <c r="E28" s="46"/>
      <c r="F28" s="46"/>
      <c r="G28" s="46"/>
      <c r="H28" s="47"/>
      <c r="I28" s="72"/>
      <c r="J28" s="73"/>
      <c r="K28" s="73"/>
      <c r="L28" s="47"/>
      <c r="M28" s="64"/>
      <c r="N28" s="62"/>
    </row>
    <row r="29" spans="1:14" ht="22.95" customHeight="1">
      <c r="A29" s="45"/>
      <c r="B29" s="46"/>
      <c r="C29" s="46"/>
      <c r="D29" s="46"/>
      <c r="E29" s="46"/>
      <c r="F29" s="46"/>
      <c r="G29" s="46"/>
      <c r="H29" s="47"/>
      <c r="I29" s="72"/>
      <c r="J29" s="73"/>
      <c r="K29" s="73"/>
      <c r="L29" s="47"/>
      <c r="M29" s="64"/>
      <c r="N29" s="62"/>
    </row>
    <row r="30" spans="1:14" ht="22.95" customHeight="1">
      <c r="A30" s="45"/>
      <c r="B30" s="46"/>
      <c r="C30" s="46"/>
      <c r="D30" s="46"/>
      <c r="E30" s="46"/>
      <c r="F30" s="46"/>
      <c r="G30" s="46"/>
      <c r="H30" s="47"/>
      <c r="I30" s="72"/>
      <c r="J30" s="73"/>
      <c r="K30" s="73"/>
      <c r="L30" s="47"/>
      <c r="M30" s="64"/>
      <c r="N30" s="62"/>
    </row>
    <row r="31" spans="1:14" ht="22.95" customHeight="1" thickBot="1">
      <c r="A31" s="49"/>
      <c r="B31" s="50"/>
      <c r="C31" s="50"/>
      <c r="D31" s="50"/>
      <c r="E31" s="50"/>
      <c r="F31" s="50"/>
      <c r="G31" s="50"/>
      <c r="H31" s="51"/>
      <c r="I31" s="100"/>
      <c r="J31" s="98"/>
      <c r="K31" s="98"/>
      <c r="L31" s="51"/>
      <c r="M31" s="65"/>
      <c r="N31" s="63"/>
    </row>
    <row r="32" spans="1:14" ht="25.2" customHeight="1" thickBot="1">
      <c r="A32" s="28"/>
      <c r="B32" s="52"/>
      <c r="C32" s="52"/>
      <c r="D32" s="52"/>
      <c r="E32" s="52"/>
      <c r="F32" s="52"/>
      <c r="G32" s="110" t="s">
        <v>13</v>
      </c>
      <c r="H32" s="111"/>
      <c r="I32" s="111"/>
      <c r="J32" s="112"/>
      <c r="K32" s="113"/>
      <c r="L32" s="106"/>
      <c r="M32" s="107"/>
      <c r="N32" s="107"/>
    </row>
    <row r="33" spans="1:14" ht="21" customHeight="1">
      <c r="A33" s="28"/>
      <c r="B33" s="234"/>
      <c r="C33" s="234"/>
      <c r="D33" s="19"/>
      <c r="E33" s="19"/>
      <c r="F33" s="9"/>
      <c r="G33" s="205" t="str">
        <f>IF(L32&gt;200,"ATTENZIONE: volume massimo superato. RIDURRE A NON più di 200mq"," ")</f>
        <v xml:space="preserve"> </v>
      </c>
      <c r="H33" s="205"/>
      <c r="I33" s="205"/>
      <c r="J33" s="205"/>
      <c r="K33" s="205"/>
      <c r="L33" s="205"/>
      <c r="M33" s="205"/>
      <c r="N33" s="205"/>
    </row>
    <row r="34" spans="1:14" ht="21.6" thickBot="1">
      <c r="A34" s="28"/>
      <c r="B34" s="29"/>
      <c r="C34" s="19"/>
      <c r="D34" s="19"/>
      <c r="E34" s="19"/>
      <c r="F34" s="20"/>
      <c r="G34" s="20"/>
      <c r="H34" s="20"/>
      <c r="I34" s="20"/>
      <c r="J34" s="20"/>
      <c r="K34" s="20"/>
      <c r="L34" s="20"/>
      <c r="M34" s="20"/>
      <c r="N34" s="20"/>
    </row>
    <row r="35" spans="1:14" ht="21.6" thickBot="1">
      <c r="A35" s="21"/>
      <c r="B35" s="29"/>
      <c r="C35" s="15" t="s">
        <v>10</v>
      </c>
      <c r="D35" s="68"/>
      <c r="E35" s="69"/>
      <c r="F35" s="29"/>
      <c r="H35" s="21"/>
      <c r="I35" s="21" t="s">
        <v>50</v>
      </c>
      <c r="J35" s="68"/>
      <c r="K35" s="70"/>
      <c r="L35" s="70"/>
      <c r="M35" s="71"/>
      <c r="N35" s="20"/>
    </row>
  </sheetData>
  <sheetProtection sheet="1" objects="1" scenarios="1" selectLockedCells="1"/>
  <mergeCells count="8">
    <mergeCell ref="B33:C33"/>
    <mergeCell ref="G33:N33"/>
    <mergeCell ref="A2:E2"/>
    <mergeCell ref="I2:K2"/>
    <mergeCell ref="B4:E4"/>
    <mergeCell ref="H4:K4"/>
    <mergeCell ref="B6:N6"/>
    <mergeCell ref="A10:N10"/>
  </mergeCells>
  <conditionalFormatting sqref="B33">
    <cfRule type="containsErrors" dxfId="41" priority="42">
      <formula>ISERROR(B33)</formula>
    </cfRule>
  </conditionalFormatting>
  <conditionalFormatting sqref="H26">
    <cfRule type="cellIs" dxfId="40" priority="41" operator="greaterThan">
      <formula>$H$16</formula>
    </cfRule>
  </conditionalFormatting>
  <conditionalFormatting sqref="L12">
    <cfRule type="cellIs" dxfId="39" priority="40" operator="greaterThan">
      <formula>$I$12</formula>
    </cfRule>
  </conditionalFormatting>
  <conditionalFormatting sqref="L13">
    <cfRule type="cellIs" dxfId="38" priority="39" operator="greaterThan">
      <formula>$I$13</formula>
    </cfRule>
  </conditionalFormatting>
  <conditionalFormatting sqref="L14">
    <cfRule type="cellIs" dxfId="37" priority="38" operator="greaterThan">
      <formula>$I$14</formula>
    </cfRule>
  </conditionalFormatting>
  <conditionalFormatting sqref="L15">
    <cfRule type="cellIs" dxfId="36" priority="37" operator="greaterThan">
      <formula>$I$15</formula>
    </cfRule>
  </conditionalFormatting>
  <conditionalFormatting sqref="L16">
    <cfRule type="cellIs" dxfId="35" priority="36" operator="greaterThan">
      <formula>$I$16</formula>
    </cfRule>
  </conditionalFormatting>
  <conditionalFormatting sqref="L17">
    <cfRule type="cellIs" dxfId="34" priority="35" operator="greaterThan">
      <formula>$I$17</formula>
    </cfRule>
  </conditionalFormatting>
  <conditionalFormatting sqref="L18">
    <cfRule type="cellIs" dxfId="33" priority="34" operator="greaterThan">
      <formula>$I$18</formula>
    </cfRule>
  </conditionalFormatting>
  <conditionalFormatting sqref="L19">
    <cfRule type="cellIs" dxfId="32" priority="33" operator="greaterThan">
      <formula>$I$19</formula>
    </cfRule>
  </conditionalFormatting>
  <conditionalFormatting sqref="L20">
    <cfRule type="cellIs" dxfId="31" priority="32" operator="greaterThan">
      <formula>$I$20</formula>
    </cfRule>
  </conditionalFormatting>
  <conditionalFormatting sqref="L21">
    <cfRule type="cellIs" dxfId="30" priority="31" operator="greaterThan">
      <formula>$I$21</formula>
    </cfRule>
  </conditionalFormatting>
  <conditionalFormatting sqref="L22">
    <cfRule type="cellIs" dxfId="29" priority="30" operator="greaterThan">
      <formula>$I$22</formula>
    </cfRule>
  </conditionalFormatting>
  <conditionalFormatting sqref="L23">
    <cfRule type="cellIs" dxfId="28" priority="29" operator="greaterThan">
      <formula>$I$23</formula>
    </cfRule>
  </conditionalFormatting>
  <conditionalFormatting sqref="L24">
    <cfRule type="cellIs" dxfId="27" priority="28" operator="greaterThan">
      <formula>$I$24</formula>
    </cfRule>
  </conditionalFormatting>
  <conditionalFormatting sqref="L25">
    <cfRule type="cellIs" dxfId="26" priority="27" operator="greaterThan">
      <formula>$I$25</formula>
    </cfRule>
  </conditionalFormatting>
  <conditionalFormatting sqref="L26">
    <cfRule type="cellIs" dxfId="25" priority="26" operator="greaterThan">
      <formula>$I$26</formula>
    </cfRule>
  </conditionalFormatting>
  <conditionalFormatting sqref="L27">
    <cfRule type="cellIs" dxfId="24" priority="25" operator="greaterThan">
      <formula>$I$27</formula>
    </cfRule>
  </conditionalFormatting>
  <conditionalFormatting sqref="L28">
    <cfRule type="cellIs" dxfId="23" priority="24" operator="greaterThan">
      <formula>$I$28</formula>
    </cfRule>
  </conditionalFormatting>
  <conditionalFormatting sqref="L29">
    <cfRule type="cellIs" dxfId="22" priority="23" operator="greaterThan">
      <formula>$I$29</formula>
    </cfRule>
  </conditionalFormatting>
  <conditionalFormatting sqref="L30">
    <cfRule type="cellIs" dxfId="21" priority="22" operator="greaterThan">
      <formula>$I$30</formula>
    </cfRule>
  </conditionalFormatting>
  <conditionalFormatting sqref="L31">
    <cfRule type="cellIs" dxfId="20" priority="21" operator="greaterThan">
      <formula>$I$31</formula>
    </cfRule>
  </conditionalFormatting>
  <conditionalFormatting sqref="I12">
    <cfRule type="cellIs" dxfId="19" priority="20" operator="greaterThan">
      <formula>$H$12</formula>
    </cfRule>
  </conditionalFormatting>
  <conditionalFormatting sqref="I13">
    <cfRule type="cellIs" dxfId="18" priority="19" operator="greaterThan">
      <formula>$H$13</formula>
    </cfRule>
  </conditionalFormatting>
  <conditionalFormatting sqref="I14">
    <cfRule type="cellIs" dxfId="17" priority="18" operator="greaterThan">
      <formula>$H$14</formula>
    </cfRule>
  </conditionalFormatting>
  <conditionalFormatting sqref="I15">
    <cfRule type="cellIs" dxfId="16" priority="17" operator="greaterThan">
      <formula>$H$15</formula>
    </cfRule>
  </conditionalFormatting>
  <conditionalFormatting sqref="I18">
    <cfRule type="cellIs" dxfId="15" priority="16" operator="greaterThan">
      <formula>$H$18</formula>
    </cfRule>
  </conditionalFormatting>
  <conditionalFormatting sqref="I19">
    <cfRule type="cellIs" dxfId="14" priority="15" operator="greaterThan">
      <formula>$H$19</formula>
    </cfRule>
  </conditionalFormatting>
  <conditionalFormatting sqref="I20">
    <cfRule type="cellIs" dxfId="13" priority="14" operator="greaterThan">
      <formula>$H$20</formula>
    </cfRule>
  </conditionalFormatting>
  <conditionalFormatting sqref="I21">
    <cfRule type="cellIs" dxfId="12" priority="13" operator="greaterThan">
      <formula>$H$21</formula>
    </cfRule>
  </conditionalFormatting>
  <conditionalFormatting sqref="I22">
    <cfRule type="cellIs" dxfId="11" priority="12" operator="greaterThan">
      <formula>$H$22</formula>
    </cfRule>
  </conditionalFormatting>
  <conditionalFormatting sqref="I23">
    <cfRule type="cellIs" dxfId="10" priority="11" operator="greaterThan">
      <formula>$H$23</formula>
    </cfRule>
  </conditionalFormatting>
  <conditionalFormatting sqref="I24">
    <cfRule type="cellIs" dxfId="9" priority="10" operator="greaterThan">
      <formula>$H$24</formula>
    </cfRule>
  </conditionalFormatting>
  <conditionalFormatting sqref="I25">
    <cfRule type="cellIs" dxfId="8" priority="9" operator="greaterThan">
      <formula>$H$25</formula>
    </cfRule>
  </conditionalFormatting>
  <conditionalFormatting sqref="I16">
    <cfRule type="cellIs" dxfId="7" priority="8" operator="greaterThan">
      <formula>$H$16</formula>
    </cfRule>
  </conditionalFormatting>
  <conditionalFormatting sqref="I17">
    <cfRule type="cellIs" dxfId="6" priority="7" operator="greaterThan">
      <formula>$H$17</formula>
    </cfRule>
  </conditionalFormatting>
  <conditionalFormatting sqref="I26">
    <cfRule type="cellIs" dxfId="5" priority="6" operator="greaterThan">
      <formula>$H$26</formula>
    </cfRule>
  </conditionalFormatting>
  <conditionalFormatting sqref="I27">
    <cfRule type="cellIs" dxfId="4" priority="5" operator="greaterThan">
      <formula>$H$27</formula>
    </cfRule>
  </conditionalFormatting>
  <conditionalFormatting sqref="I28">
    <cfRule type="cellIs" dxfId="3" priority="4" operator="greaterThan">
      <formula>$H$28</formula>
    </cfRule>
  </conditionalFormatting>
  <conditionalFormatting sqref="I29">
    <cfRule type="cellIs" dxfId="2" priority="3" operator="greaterThan">
      <formula>$H$29</formula>
    </cfRule>
  </conditionalFormatting>
  <conditionalFormatting sqref="I30">
    <cfRule type="cellIs" dxfId="1" priority="2" operator="greaterThan">
      <formula>$H$30</formula>
    </cfRule>
  </conditionalFormatting>
  <conditionalFormatting sqref="I31">
    <cfRule type="cellIs" dxfId="0" priority="1" operator="greaterThan">
      <formula>$H$31</formula>
    </cfRule>
  </conditionalFormatting>
  <printOptions horizontalCentered="1" verticalCentered="1"/>
  <pageMargins left="0.31496062992125984" right="0.31496062992125984" top="0.15748031496062992" bottom="0.15748031496062992" header="0.31496062992125984" footer="0"/>
  <pageSetup paperSize="9" scale="59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B6" sqref="B6"/>
    </sheetView>
  </sheetViews>
  <sheetFormatPr defaultColWidth="11" defaultRowHeight="15.6"/>
  <cols>
    <col min="1" max="1" width="51.5" customWidth="1"/>
    <col min="2" max="2" width="58.69921875" customWidth="1"/>
  </cols>
  <sheetData>
    <row r="2" spans="1:2" ht="42">
      <c r="A2" s="1" t="s">
        <v>15</v>
      </c>
      <c r="B2" s="1" t="s">
        <v>8</v>
      </c>
    </row>
    <row r="3" spans="1:2">
      <c r="A3" s="2" t="s">
        <v>0</v>
      </c>
      <c r="B3" s="2" t="s">
        <v>0</v>
      </c>
    </row>
    <row r="4" spans="1:2">
      <c r="A4" s="2" t="s">
        <v>9</v>
      </c>
      <c r="B4" s="2" t="s">
        <v>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CME SOSTEGNO</vt:lpstr>
      <vt:lpstr>CMC PAGAMENTO</vt:lpstr>
      <vt:lpstr>NOTE</vt:lpstr>
      <vt:lpstr>CME PDF</vt:lpstr>
      <vt:lpstr>CMC PDF</vt:lpstr>
      <vt:lpstr>Foglio2</vt:lpstr>
      <vt:lpstr>'CMC PAGAMENTO'!Area_stampa</vt:lpstr>
      <vt:lpstr>'CMC PDF'!Area_stampa</vt:lpstr>
      <vt:lpstr>'CME PDF'!Area_stampa</vt:lpstr>
      <vt:lpstr>'CME SOSTEGNO'!Area_stampa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Campomenosi</dc:creator>
  <cp:lastModifiedBy>Musante Luca</cp:lastModifiedBy>
  <cp:lastPrinted>2022-03-15T10:54:44Z</cp:lastPrinted>
  <dcterms:created xsi:type="dcterms:W3CDTF">2022-02-01T14:53:03Z</dcterms:created>
  <dcterms:modified xsi:type="dcterms:W3CDTF">2022-03-15T12:29:34Z</dcterms:modified>
</cp:coreProperties>
</file>