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sante\Desktop\152827 Benatti\"/>
    </mc:Choice>
  </mc:AlternateContent>
  <bookViews>
    <workbookView xWindow="0" yWindow="0" windowWidth="28800" windowHeight="15504"/>
  </bookViews>
  <sheets>
    <sheet name="CME SOSTEGNO" sheetId="1" r:id="rId1"/>
    <sheet name="CMC PAGAMENTO" sheetId="6" r:id="rId2"/>
    <sheet name="NOTE" sheetId="12" r:id="rId3"/>
    <sheet name="CME PDF" sheetId="11" state="hidden" r:id="rId4"/>
    <sheet name="CMC PDF" sheetId="10" state="hidden" r:id="rId5"/>
    <sheet name="Foglio2" sheetId="2" state="hidden" r:id="rId6"/>
  </sheets>
  <definedNames>
    <definedName name="_xlnm.Print_Area" localSheetId="1">'CMC PAGAMENTO'!$A$1:$N$72</definedName>
    <definedName name="_xlnm.Print_Area" localSheetId="4">'CMC PDF'!$A$2:$N$35</definedName>
    <definedName name="_xlnm.Print_Area" localSheetId="3">'CME PDF'!$A$2:$L$35</definedName>
    <definedName name="_xlnm.Print_Area" localSheetId="0">'CME SOSTEGNO'!$A$1:$M$73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0" i="6" l="1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49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12" i="6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4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2" i="1"/>
  <c r="B12" i="6"/>
  <c r="B14" i="6"/>
  <c r="C71" i="1"/>
  <c r="D71" i="1"/>
  <c r="B71" i="1"/>
  <c r="B70" i="1"/>
  <c r="H49" i="6"/>
  <c r="I49" i="6"/>
  <c r="K49" i="6"/>
  <c r="K55" i="6"/>
  <c r="J65" i="6"/>
  <c r="J49" i="6"/>
  <c r="I39" i="6"/>
  <c r="K17" i="6"/>
  <c r="K16" i="6"/>
  <c r="J17" i="6"/>
  <c r="K12" i="6"/>
  <c r="K13" i="6"/>
  <c r="K14" i="6"/>
  <c r="J12" i="6"/>
  <c r="J55" i="6"/>
  <c r="J22" i="6"/>
  <c r="K57" i="6"/>
  <c r="K61" i="6"/>
  <c r="K66" i="6"/>
  <c r="K67" i="6"/>
  <c r="K64" i="6"/>
  <c r="K68" i="6"/>
  <c r="J68" i="6"/>
  <c r="H68" i="6"/>
  <c r="I68" i="6"/>
  <c r="G68" i="6"/>
  <c r="F68" i="6"/>
  <c r="E68" i="6"/>
  <c r="D68" i="6"/>
  <c r="C68" i="6"/>
  <c r="B68" i="6"/>
  <c r="B41" i="6"/>
  <c r="H41" i="6"/>
  <c r="L45" i="6"/>
  <c r="H69" i="6"/>
  <c r="J67" i="6"/>
  <c r="H67" i="6"/>
  <c r="I67" i="6"/>
  <c r="G67" i="6"/>
  <c r="F67" i="6"/>
  <c r="E67" i="6"/>
  <c r="D67" i="6"/>
  <c r="C67" i="6"/>
  <c r="B67" i="6"/>
  <c r="J66" i="6"/>
  <c r="H66" i="6"/>
  <c r="I66" i="6"/>
  <c r="G66" i="6"/>
  <c r="F66" i="6"/>
  <c r="E66" i="6"/>
  <c r="D66" i="6"/>
  <c r="C66" i="6"/>
  <c r="B66" i="6"/>
  <c r="K65" i="6"/>
  <c r="G65" i="6"/>
  <c r="F65" i="6"/>
  <c r="E65" i="6"/>
  <c r="D65" i="6"/>
  <c r="C65" i="6"/>
  <c r="B65" i="6"/>
  <c r="J64" i="6"/>
  <c r="G64" i="6"/>
  <c r="F64" i="6"/>
  <c r="E64" i="6"/>
  <c r="D64" i="6"/>
  <c r="C64" i="6"/>
  <c r="B64" i="6"/>
  <c r="K63" i="6"/>
  <c r="J63" i="6"/>
  <c r="G63" i="6"/>
  <c r="F63" i="6"/>
  <c r="E63" i="6"/>
  <c r="D63" i="6"/>
  <c r="C63" i="6"/>
  <c r="B63" i="6"/>
  <c r="K62" i="6"/>
  <c r="J62" i="6"/>
  <c r="G62" i="6"/>
  <c r="F62" i="6"/>
  <c r="E62" i="6"/>
  <c r="D62" i="6"/>
  <c r="C62" i="6"/>
  <c r="B62" i="6"/>
  <c r="J61" i="6"/>
  <c r="G61" i="6"/>
  <c r="F61" i="6"/>
  <c r="E61" i="6"/>
  <c r="D61" i="6"/>
  <c r="C61" i="6"/>
  <c r="B61" i="6"/>
  <c r="K60" i="6"/>
  <c r="J60" i="6"/>
  <c r="H60" i="6"/>
  <c r="I60" i="6"/>
  <c r="G60" i="6"/>
  <c r="F60" i="6"/>
  <c r="E60" i="6"/>
  <c r="D60" i="6"/>
  <c r="C60" i="6"/>
  <c r="B60" i="6"/>
  <c r="K59" i="6"/>
  <c r="J59" i="6"/>
  <c r="H59" i="6"/>
  <c r="I59" i="6"/>
  <c r="G59" i="6"/>
  <c r="F59" i="6"/>
  <c r="E59" i="6"/>
  <c r="D59" i="6"/>
  <c r="C59" i="6"/>
  <c r="B59" i="6"/>
  <c r="K58" i="6"/>
  <c r="J58" i="6"/>
  <c r="H58" i="6"/>
  <c r="I58" i="6"/>
  <c r="G58" i="6"/>
  <c r="F58" i="6"/>
  <c r="E58" i="6"/>
  <c r="D58" i="6"/>
  <c r="C58" i="6"/>
  <c r="B58" i="6"/>
  <c r="J57" i="6"/>
  <c r="H57" i="6"/>
  <c r="I57" i="6"/>
  <c r="G57" i="6"/>
  <c r="F57" i="6"/>
  <c r="E57" i="6"/>
  <c r="D57" i="6"/>
  <c r="C57" i="6"/>
  <c r="B57" i="6"/>
  <c r="K56" i="6"/>
  <c r="J56" i="6"/>
  <c r="H56" i="6"/>
  <c r="I56" i="6"/>
  <c r="G56" i="6"/>
  <c r="F56" i="6"/>
  <c r="E56" i="6"/>
  <c r="D56" i="6"/>
  <c r="C56" i="6"/>
  <c r="B56" i="6"/>
  <c r="G55" i="6"/>
  <c r="F55" i="6"/>
  <c r="E55" i="6"/>
  <c r="D55" i="6"/>
  <c r="C55" i="6"/>
  <c r="B55" i="6"/>
  <c r="K54" i="6"/>
  <c r="J54" i="6"/>
  <c r="H54" i="6"/>
  <c r="I54" i="6"/>
  <c r="G54" i="6"/>
  <c r="F54" i="6"/>
  <c r="E54" i="6"/>
  <c r="D54" i="6"/>
  <c r="C54" i="6"/>
  <c r="B54" i="6"/>
  <c r="K53" i="6"/>
  <c r="J53" i="6"/>
  <c r="H53" i="6"/>
  <c r="I53" i="6"/>
  <c r="G53" i="6"/>
  <c r="F53" i="6"/>
  <c r="E53" i="6"/>
  <c r="D53" i="6"/>
  <c r="C53" i="6"/>
  <c r="B53" i="6"/>
  <c r="G52" i="6"/>
  <c r="F52" i="6"/>
  <c r="E52" i="6"/>
  <c r="D52" i="6"/>
  <c r="C52" i="6"/>
  <c r="B52" i="6"/>
  <c r="G51" i="6"/>
  <c r="F51" i="6"/>
  <c r="E51" i="6"/>
  <c r="D51" i="6"/>
  <c r="C51" i="6"/>
  <c r="B51" i="6"/>
  <c r="G50" i="6"/>
  <c r="F50" i="6"/>
  <c r="E50" i="6"/>
  <c r="D50" i="6"/>
  <c r="C50" i="6"/>
  <c r="B50" i="6"/>
  <c r="G49" i="6"/>
  <c r="F49" i="6"/>
  <c r="E49" i="6"/>
  <c r="D49" i="6"/>
  <c r="C49" i="6"/>
  <c r="B49" i="6"/>
  <c r="K67" i="1"/>
  <c r="K65" i="1"/>
  <c r="K64" i="1"/>
  <c r="H63" i="6"/>
  <c r="I63" i="6"/>
  <c r="H62" i="6"/>
  <c r="I62" i="6"/>
  <c r="H61" i="6"/>
  <c r="I61" i="6"/>
  <c r="K60" i="1"/>
  <c r="H55" i="6"/>
  <c r="I55" i="6"/>
  <c r="H52" i="6"/>
  <c r="I52" i="6"/>
  <c r="H51" i="6"/>
  <c r="I51" i="6"/>
  <c r="K49" i="1"/>
  <c r="L45" i="1"/>
  <c r="H65" i="6"/>
  <c r="I65" i="6"/>
  <c r="H64" i="6"/>
  <c r="I64" i="6"/>
  <c r="M72" i="1"/>
  <c r="H50" i="6"/>
  <c r="I50" i="6"/>
  <c r="M68" i="6"/>
  <c r="M60" i="6"/>
  <c r="M61" i="6"/>
  <c r="M65" i="6"/>
  <c r="M52" i="6"/>
  <c r="M67" i="6"/>
  <c r="M63" i="6"/>
  <c r="M59" i="6"/>
  <c r="M56" i="6"/>
  <c r="M57" i="6"/>
  <c r="M62" i="6"/>
  <c r="M66" i="6"/>
  <c r="M51" i="6"/>
  <c r="M55" i="6"/>
  <c r="M49" i="6"/>
  <c r="M53" i="6"/>
  <c r="M58" i="6"/>
  <c r="M64" i="6"/>
  <c r="M54" i="6"/>
  <c r="K57" i="1"/>
  <c r="K52" i="1"/>
  <c r="K68" i="1"/>
  <c r="K50" i="1"/>
  <c r="K56" i="1"/>
  <c r="K55" i="1"/>
  <c r="K63" i="1"/>
  <c r="K58" i="1"/>
  <c r="K66" i="1"/>
  <c r="K61" i="1"/>
  <c r="K51" i="1"/>
  <c r="K59" i="1"/>
  <c r="K54" i="1"/>
  <c r="K62" i="1"/>
  <c r="K53" i="1"/>
  <c r="J13" i="6"/>
  <c r="I70" i="6"/>
  <c r="M50" i="6"/>
  <c r="L70" i="6"/>
  <c r="K15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J18" i="6"/>
  <c r="J19" i="6"/>
  <c r="J20" i="6"/>
  <c r="J21" i="6"/>
  <c r="J23" i="6"/>
  <c r="J24" i="6"/>
  <c r="J25" i="6"/>
  <c r="J26" i="6"/>
  <c r="J14" i="6"/>
  <c r="J15" i="6"/>
  <c r="J16" i="6"/>
  <c r="B4" i="6"/>
  <c r="H4" i="6"/>
  <c r="G33" i="11"/>
  <c r="N32" i="11"/>
  <c r="L8" i="11"/>
  <c r="G33" i="10"/>
  <c r="L8" i="10"/>
  <c r="K13" i="1"/>
  <c r="K14" i="1"/>
  <c r="H15" i="6"/>
  <c r="I15" i="6"/>
  <c r="H16" i="6"/>
  <c r="I16" i="6"/>
  <c r="H18" i="6"/>
  <c r="I18" i="6"/>
  <c r="K19" i="1"/>
  <c r="K20" i="1"/>
  <c r="K21" i="1"/>
  <c r="K22" i="1"/>
  <c r="H23" i="6"/>
  <c r="I23" i="6"/>
  <c r="K24" i="1"/>
  <c r="H27" i="6"/>
  <c r="I27" i="6"/>
  <c r="K30" i="1"/>
  <c r="H31" i="6"/>
  <c r="I31" i="6"/>
  <c r="J27" i="6"/>
  <c r="J28" i="6"/>
  <c r="J29" i="6"/>
  <c r="J30" i="6"/>
  <c r="J31" i="6"/>
  <c r="K31" i="6"/>
  <c r="L8" i="1"/>
  <c r="L8" i="6"/>
  <c r="N68" i="6"/>
  <c r="B13" i="6"/>
  <c r="C13" i="6"/>
  <c r="D13" i="6"/>
  <c r="E13" i="6"/>
  <c r="F13" i="6"/>
  <c r="G13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B26" i="6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C12" i="6"/>
  <c r="D12" i="6"/>
  <c r="E12" i="6"/>
  <c r="F12" i="6"/>
  <c r="G12" i="6"/>
  <c r="N32" i="1"/>
  <c r="B33" i="11"/>
  <c r="N67" i="6"/>
  <c r="N62" i="6"/>
  <c r="N56" i="6"/>
  <c r="N53" i="6"/>
  <c r="N54" i="6"/>
  <c r="N51" i="6"/>
  <c r="N66" i="6"/>
  <c r="N50" i="6"/>
  <c r="N49" i="6"/>
  <c r="N57" i="6"/>
  <c r="N61" i="6"/>
  <c r="N63" i="6"/>
  <c r="N60" i="6"/>
  <c r="N55" i="6"/>
  <c r="N59" i="6"/>
  <c r="N52" i="6"/>
  <c r="N58" i="6"/>
  <c r="N65" i="6"/>
  <c r="N64" i="6"/>
  <c r="L60" i="1"/>
  <c r="L65" i="1"/>
  <c r="L49" i="1"/>
  <c r="L57" i="1"/>
  <c r="L63" i="1"/>
  <c r="L54" i="1"/>
  <c r="L67" i="1"/>
  <c r="L50" i="1"/>
  <c r="L51" i="1"/>
  <c r="L58" i="1"/>
  <c r="L61" i="1"/>
  <c r="L55" i="1"/>
  <c r="L53" i="1"/>
  <c r="L68" i="1"/>
  <c r="L64" i="1"/>
  <c r="L52" i="1"/>
  <c r="L66" i="1"/>
  <c r="L56" i="1"/>
  <c r="L59" i="1"/>
  <c r="L62" i="1"/>
  <c r="H12" i="6"/>
  <c r="I12" i="6"/>
  <c r="J32" i="1"/>
  <c r="M13" i="6"/>
  <c r="M17" i="6"/>
  <c r="M29" i="6"/>
  <c r="L14" i="1"/>
  <c r="M23" i="6"/>
  <c r="M16" i="6"/>
  <c r="L25" i="1"/>
  <c r="L17" i="1"/>
  <c r="N31" i="6"/>
  <c r="L29" i="1"/>
  <c r="L28" i="1"/>
  <c r="L26" i="1"/>
  <c r="N22" i="6"/>
  <c r="N28" i="6"/>
  <c r="M18" i="6"/>
  <c r="N15" i="6"/>
  <c r="M14" i="6"/>
  <c r="H14" i="6"/>
  <c r="I14" i="6"/>
  <c r="H13" i="6"/>
  <c r="I13" i="6"/>
  <c r="L12" i="1"/>
  <c r="H29" i="6"/>
  <c r="I29" i="6"/>
  <c r="N26" i="6"/>
  <c r="K23" i="1"/>
  <c r="L22" i="1"/>
  <c r="M21" i="6"/>
  <c r="M20" i="6"/>
  <c r="L13" i="1"/>
  <c r="N19" i="6"/>
  <c r="K29" i="1"/>
  <c r="M27" i="6"/>
  <c r="L27" i="1"/>
  <c r="H26" i="6"/>
  <c r="I26" i="6"/>
  <c r="L24" i="1"/>
  <c r="L19" i="1"/>
  <c r="L21" i="1"/>
  <c r="H21" i="6"/>
  <c r="I21" i="6"/>
  <c r="H22" i="6"/>
  <c r="I22" i="6"/>
  <c r="L23" i="1"/>
  <c r="M24" i="6"/>
  <c r="K26" i="1"/>
  <c r="K27" i="1"/>
  <c r="H28" i="6"/>
  <c r="I28" i="6"/>
  <c r="M30" i="6"/>
  <c r="L31" i="1"/>
  <c r="K31" i="1"/>
  <c r="L30" i="1"/>
  <c r="H30" i="6"/>
  <c r="I30" i="6"/>
  <c r="K28" i="1"/>
  <c r="K25" i="1"/>
  <c r="H25" i="6"/>
  <c r="I25" i="6"/>
  <c r="H24" i="6"/>
  <c r="I24" i="6"/>
  <c r="L20" i="1"/>
  <c r="H20" i="6"/>
  <c r="I20" i="6"/>
  <c r="H19" i="6"/>
  <c r="I19" i="6"/>
  <c r="K18" i="1"/>
  <c r="L18" i="1"/>
  <c r="H17" i="6"/>
  <c r="I17" i="6"/>
  <c r="K17" i="1"/>
  <c r="K16" i="1"/>
  <c r="L16" i="1"/>
  <c r="K15" i="1"/>
  <c r="L15" i="1"/>
  <c r="K12" i="1"/>
  <c r="J69" i="1"/>
  <c r="L32" i="1"/>
  <c r="K32" i="1"/>
  <c r="M22" i="6"/>
  <c r="N17" i="6"/>
  <c r="N16" i="6"/>
  <c r="N18" i="6"/>
  <c r="N29" i="6"/>
  <c r="M12" i="6"/>
  <c r="L32" i="6"/>
  <c r="L69" i="6"/>
  <c r="I32" i="6"/>
  <c r="H32" i="6"/>
  <c r="M31" i="6"/>
  <c r="M28" i="6"/>
  <c r="N23" i="6"/>
  <c r="N21" i="6"/>
  <c r="N12" i="6"/>
  <c r="M26" i="6"/>
  <c r="M15" i="6"/>
  <c r="N14" i="6"/>
  <c r="N27" i="6"/>
  <c r="N20" i="6"/>
  <c r="N13" i="6"/>
  <c r="N30" i="6"/>
  <c r="M19" i="6"/>
  <c r="N24" i="6"/>
  <c r="N25" i="6"/>
  <c r="M25" i="6"/>
  <c r="L69" i="1"/>
  <c r="G71" i="1"/>
  <c r="K69" i="1"/>
  <c r="G70" i="1"/>
  <c r="I69" i="6"/>
  <c r="R57" i="6"/>
  <c r="S57" i="6"/>
  <c r="N32" i="6"/>
  <c r="M32" i="6"/>
  <c r="M69" i="6"/>
  <c r="N69" i="6"/>
  <c r="R58" i="6"/>
  <c r="R59" i="6"/>
  <c r="R60" i="6"/>
  <c r="R62" i="6"/>
  <c r="R63" i="6"/>
  <c r="S58" i="6"/>
  <c r="S63" i="6"/>
  <c r="R64" i="6"/>
  <c r="S64" i="6"/>
</calcChain>
</file>

<file path=xl/sharedStrings.xml><?xml version="1.0" encoding="utf-8"?>
<sst xmlns="http://schemas.openxmlformats.org/spreadsheetml/2006/main" count="253" uniqueCount="69">
  <si>
    <t>SI</t>
  </si>
  <si>
    <t>RICHIEDENTE</t>
  </si>
  <si>
    <t>DESCRIZIONE INTERVENTO</t>
  </si>
  <si>
    <t>Progressivo</t>
  </si>
  <si>
    <t>Comune</t>
  </si>
  <si>
    <t>Sezione</t>
  </si>
  <si>
    <t xml:space="preserve">Foglio </t>
  </si>
  <si>
    <t>Mappale</t>
  </si>
  <si>
    <t>Terreno condotto in comodato (per cui serve la dichiarazione del comodante come da bando)</t>
  </si>
  <si>
    <t>NO</t>
  </si>
  <si>
    <t>Data</t>
  </si>
  <si>
    <t>Il Richiedente</t>
  </si>
  <si>
    <t>INTENSITA' DELL'AIUTO CONCESSO 70%, €/mq</t>
  </si>
  <si>
    <t xml:space="preserve">TOTALE </t>
  </si>
  <si>
    <t>CF/CUAA</t>
  </si>
  <si>
    <t>Investimento realizzato in Parchi Nazionali e Regionali / Zone “Natura 2000”</t>
  </si>
  <si>
    <t>UNITA' DI COSTO STANDARD PER IL RIPRISTINO DI TRATTI DI MURO A SECCO, €/mq</t>
  </si>
  <si>
    <t xml:space="preserve">Terreno posseduto a titolo di comodato </t>
  </si>
  <si>
    <t>Importo Spesa richiesta (€)</t>
  </si>
  <si>
    <t>Importo Contributo richiesto (€)</t>
  </si>
  <si>
    <t>Superficie di tratto di muro a secco da ripristinare (mq)</t>
  </si>
  <si>
    <t>Investimento realizzato in Parchi Nazionali e Regionali - Zone “Natura 2000”</t>
  </si>
  <si>
    <t>foglio N. …..... Di.. …...</t>
  </si>
  <si>
    <t>Superficie di tratto di muro a secco AMMESSO A sostegno (mq)</t>
  </si>
  <si>
    <t>Superficie di tratto di muro a secco RICHIESTO in domanda di SOSTEGNO (mq)</t>
  </si>
  <si>
    <t>COMPUTO METRICO ESTIMATIVO - ALLEGATO ALLA DOMANDA SOSTEGNO sottomisura 4.4</t>
  </si>
  <si>
    <t>ELENCO DEI TRATTI DI MURO DA RIPRISTINARE</t>
  </si>
  <si>
    <t>Lunghezza (m) media del tratto di muro</t>
  </si>
  <si>
    <t>Altezza (m) media del singolo tratto di muro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</si>
  <si>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 misurata esclusivamente la parte “a vista”, esclusa quindi la fondazione, del singolo tratto di muro).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</si>
  <si>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(misurata esclusivamente la parte “a vista”, esclusa quindi la fondazione, del singolo tratto di muro).</t>
  </si>
  <si>
    <t>ELENCO DEI TRATTI DI MURO AMMESSI A FINANZIAMENTO E RIPRISTINATI</t>
  </si>
  <si>
    <t xml:space="preserve">COMPUTO METRICO CONSUNTIVO - ALLEGATO ALLA DOMANDA PAGAMENTO sottomisura 4.4 </t>
  </si>
  <si>
    <t>Beneficiario</t>
  </si>
  <si>
    <t xml:space="preserve">domanda di SOSTEGNO numero:   </t>
  </si>
  <si>
    <t>Lunghezza (m) media del tratto RIPRISTINATO</t>
  </si>
  <si>
    <t>Altezza (m) media del tratto RIPRISTINATO</t>
  </si>
  <si>
    <t>Superficie di tratto di muro a secco ripristinato (mq)</t>
  </si>
  <si>
    <t>mq concessi</t>
  </si>
  <si>
    <t>mq rendicontati</t>
  </si>
  <si>
    <t>scostamento percentuale</t>
  </si>
  <si>
    <t>mq scostamento</t>
  </si>
  <si>
    <t>franchigia</t>
  </si>
  <si>
    <t>scostamento %</t>
  </si>
  <si>
    <t>mq penalità</t>
  </si>
  <si>
    <t>mq liquidabili</t>
  </si>
  <si>
    <t>mq</t>
  </si>
  <si>
    <t>Euro</t>
  </si>
  <si>
    <t>foglio N. ....... Di.. …...</t>
  </si>
  <si>
    <t>ipotesi di penalità su rendicontato</t>
  </si>
  <si>
    <t>il beneficiario</t>
  </si>
  <si>
    <t xml:space="preserve">UNITA' DI COSTO STANDARD PER IL RIPRISTINO DI TRATTI DI MURO A SECCO, €/mq. </t>
  </si>
  <si>
    <t>numero progressivo</t>
  </si>
  <si>
    <t>esito istruttorio (riservato Regione)</t>
  </si>
  <si>
    <t xml:space="preserve">TOTALE   </t>
  </si>
  <si>
    <r>
      <t xml:space="preserve">Ammesso </t>
    </r>
    <r>
      <rPr>
        <sz val="12"/>
        <color theme="1"/>
        <rFont val="Calibri (Corpo)"/>
      </rPr>
      <t>(SI/NO)</t>
    </r>
  </si>
  <si>
    <r>
      <t>Superficie di tratto di muro a secco AMMESSO A sostegno (mq)                 (</t>
    </r>
    <r>
      <rPr>
        <sz val="12"/>
        <color rgb="FFFF0000"/>
        <rFont val="Calibri (Corpo)"/>
      </rPr>
      <t>da compilarsi a cura del beneficiario</t>
    </r>
    <r>
      <rPr>
        <sz val="12"/>
        <color theme="1"/>
        <rFont val="Calibri"/>
        <family val="2"/>
        <scheme val="minor"/>
      </rPr>
      <t>)</t>
    </r>
  </si>
  <si>
    <t>FIRMA del richiedente</t>
  </si>
  <si>
    <t>FIRMA del beneficiario</t>
  </si>
  <si>
    <t>superficie e conseguenti importi PARZIALI ---&gt;</t>
  </si>
  <si>
    <t>foglio N. 1 Di 2</t>
  </si>
  <si>
    <t>foglio N. 2 Di 2</t>
  </si>
  <si>
    <t>TOTALE PARZIALE</t>
  </si>
  <si>
    <t>foglio N.1 Di 2</t>
  </si>
  <si>
    <t>questa versione semplifica la compilazione delle superfici arrotondando per difetto a 200 mq il totale delle superfici comprese fra 200 mq e 200,49 mq</t>
  </si>
  <si>
    <r>
      <t>per mantere inalterate le funzioni dei fogli di calcolo è opportuno</t>
    </r>
    <r>
      <rPr>
        <b/>
        <sz val="12"/>
        <color theme="1"/>
        <rFont val="Calibri"/>
        <family val="2"/>
        <scheme val="minor"/>
      </rPr>
      <t xml:space="preserve"> utilizzare per ogni richiedente un foglio di calcolo nuovo</t>
    </r>
    <r>
      <rPr>
        <sz val="12"/>
        <color theme="1"/>
        <rFont val="Calibri"/>
        <family val="2"/>
        <scheme val="minor"/>
      </rPr>
      <t>. Riutilizzando più volte lo stesso foglio di calcolo e azzerando gli importi del precedente si perdono funzioni di controllo</t>
    </r>
  </si>
  <si>
    <t xml:space="preserve"> </t>
  </si>
  <si>
    <t>foglio N.2 Di 2</t>
  </si>
  <si>
    <t>SUPERFICIE ARROTONDATA AL MQ E CONSEQUENTI IMPORTI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</si>
</sst>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[$€-2]\ * #,##0.00_-;\-[$€-2]\ * #,##0.00_-;_-[$€-2]\ * &quot;-&quot;??_-"/>
    <numFmt numFmtId="166" formatCode="_-* #,##0_-;\-* #,##0_-;_-* &quot;-&quot;??_-;_-@_-"/>
    <numFmt numFmtId="167" formatCode="0.00_ ;[Red]\-0.00\ "/>
    <numFmt numFmtId="168" formatCode="0.0000"/>
  </numFmts>
  <fonts count="30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Corpo)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 (Corpo)"/>
    </font>
    <font>
      <sz val="12"/>
      <color rgb="FFFF0000"/>
      <name val="Calibri (Corpo)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2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0" xfId="1" applyNumberFormat="1" applyFont="1" applyAlignment="1" applyProtection="1">
      <alignment horizontal="right" vertical="center"/>
    </xf>
    <xf numFmtId="0" fontId="3" fillId="0" borderId="0" xfId="1" applyAlignment="1" applyProtection="1">
      <alignment vertical="center"/>
    </xf>
    <xf numFmtId="49" fontId="5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165" fontId="3" fillId="0" borderId="0" xfId="2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1" xfId="1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9" fontId="3" fillId="0" borderId="0" xfId="1" applyNumberFormat="1" applyBorder="1" applyAlignment="1" applyProtection="1">
      <alignment vertical="center"/>
    </xf>
    <xf numFmtId="49" fontId="17" fillId="0" borderId="0" xfId="1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9" fontId="15" fillId="0" borderId="0" xfId="1" applyNumberFormat="1" applyFont="1" applyAlignment="1" applyProtection="1">
      <alignment horizontal="right" vertical="top"/>
    </xf>
    <xf numFmtId="0" fontId="3" fillId="0" borderId="0" xfId="2" applyNumberFormat="1" applyAlignment="1" applyProtection="1">
      <alignment vertical="center"/>
    </xf>
    <xf numFmtId="49" fontId="15" fillId="0" borderId="0" xfId="1" applyNumberFormat="1" applyFont="1" applyAlignment="1" applyProtection="1">
      <alignment vertical="top"/>
    </xf>
    <xf numFmtId="0" fontId="1" fillId="0" borderId="0" xfId="0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16" fillId="0" borderId="14" xfId="61" applyNumberFormat="1" applyFont="1" applyBorder="1"/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4" fontId="16" fillId="0" borderId="8" xfId="0" applyNumberFormat="1" applyFont="1" applyFill="1" applyBorder="1" applyAlignment="1" applyProtection="1">
      <alignment horizontal="center" vertical="center"/>
    </xf>
    <xf numFmtId="164" fontId="16" fillId="0" borderId="8" xfId="61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4" fontId="16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10" fontId="16" fillId="0" borderId="13" xfId="62" applyNumberFormat="1" applyFont="1" applyBorder="1"/>
    <xf numFmtId="4" fontId="9" fillId="2" borderId="13" xfId="0" applyNumberFormat="1" applyFont="1" applyFill="1" applyBorder="1"/>
    <xf numFmtId="2" fontId="16" fillId="2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/>
    <xf numFmtId="164" fontId="8" fillId="0" borderId="14" xfId="61" applyFont="1" applyBorder="1"/>
    <xf numFmtId="2" fontId="9" fillId="0" borderId="15" xfId="0" applyNumberFormat="1" applyFont="1" applyBorder="1"/>
    <xf numFmtId="164" fontId="9" fillId="0" borderId="17" xfId="61" applyFont="1" applyBorder="1"/>
    <xf numFmtId="166" fontId="9" fillId="0" borderId="14" xfId="61" applyNumberFormat="1" applyFont="1" applyBorder="1"/>
    <xf numFmtId="167" fontId="8" fillId="0" borderId="13" xfId="0" applyNumberFormat="1" applyFont="1" applyBorder="1"/>
    <xf numFmtId="4" fontId="16" fillId="0" borderId="14" xfId="0" applyNumberFormat="1" applyFont="1" applyBorder="1" applyAlignment="1" applyProtection="1">
      <alignment horizontal="right" vertical="center"/>
    </xf>
    <xf numFmtId="4" fontId="16" fillId="0" borderId="17" xfId="0" applyNumberFormat="1" applyFont="1" applyBorder="1" applyAlignment="1" applyProtection="1">
      <alignment horizontal="right" vertical="center"/>
    </xf>
    <xf numFmtId="4" fontId="16" fillId="0" borderId="6" xfId="0" applyNumberFormat="1" applyFont="1" applyBorder="1" applyAlignment="1" applyProtection="1">
      <alignment horizontal="right" vertical="center"/>
    </xf>
    <xf numFmtId="4" fontId="16" fillId="0" borderId="16" xfId="0" applyNumberFormat="1" applyFont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center" wrapText="1"/>
      <protection locked="0"/>
    </xf>
    <xf numFmtId="4" fontId="16" fillId="0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right" vertical="center"/>
    </xf>
    <xf numFmtId="4" fontId="21" fillId="0" borderId="2" xfId="0" applyNumberFormat="1" applyFont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4" fontId="16" fillId="0" borderId="22" xfId="0" applyNumberFormat="1" applyFont="1" applyFill="1" applyBorder="1" applyAlignment="1" applyProtection="1">
      <alignment horizontal="center" vertical="center"/>
    </xf>
    <xf numFmtId="164" fontId="16" fillId="0" borderId="22" xfId="6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right" vertical="center"/>
    </xf>
    <xf numFmtId="4" fontId="21" fillId="0" borderId="3" xfId="0" applyNumberFormat="1" applyFont="1" applyBorder="1" applyAlignment="1" applyProtection="1">
      <alignment horizontal="center"/>
    </xf>
    <xf numFmtId="4" fontId="21" fillId="0" borderId="3" xfId="0" applyNumberFormat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2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4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27" xfId="0" applyBorder="1" applyProtection="1"/>
    <xf numFmtId="4" fontId="2" fillId="0" borderId="28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4" fontId="21" fillId="0" borderId="18" xfId="0" applyNumberFormat="1" applyFont="1" applyBorder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horizontal="right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21" fillId="0" borderId="4" xfId="0" applyFont="1" applyBorder="1" applyAlignment="1" applyProtection="1">
      <alignment horizontal="right" vertical="center"/>
    </xf>
    <xf numFmtId="4" fontId="21" fillId="0" borderId="4" xfId="0" applyNumberFormat="1" applyFont="1" applyBorder="1" applyAlignment="1" applyProtection="1">
      <alignment horizontal="center"/>
    </xf>
    <xf numFmtId="0" fontId="21" fillId="3" borderId="3" xfId="0" applyFont="1" applyFill="1" applyBorder="1" applyAlignment="1" applyProtection="1">
      <alignment horizontal="right" vertical="center"/>
    </xf>
    <xf numFmtId="0" fontId="0" fillId="3" borderId="2" xfId="0" applyFill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164" fontId="16" fillId="0" borderId="30" xfId="61" applyFont="1" applyBorder="1" applyAlignment="1" applyProtection="1">
      <alignment horizontal="center" vertical="center"/>
    </xf>
    <xf numFmtId="164" fontId="16" fillId="0" borderId="31" xfId="6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</xf>
    <xf numFmtId="49" fontId="4" fillId="0" borderId="4" xfId="1" applyNumberFormat="1" applyFont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17" fillId="0" borderId="0" xfId="1" applyNumberFormat="1" applyFont="1" applyFill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right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0" fontId="3" fillId="0" borderId="0" xfId="1" applyFill="1" applyAlignment="1" applyProtection="1">
      <alignment vertical="center"/>
    </xf>
    <xf numFmtId="49" fontId="5" fillId="0" borderId="0" xfId="1" applyNumberFormat="1" applyFont="1" applyFill="1" applyAlignment="1" applyProtection="1">
      <alignment horizontal="right" vertical="center"/>
    </xf>
    <xf numFmtId="49" fontId="3" fillId="0" borderId="0" xfId="1" applyNumberFormat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49" fontId="3" fillId="0" borderId="0" xfId="1" applyNumberFormat="1" applyFill="1" applyBorder="1" applyAlignment="1" applyProtection="1">
      <alignment vertical="center"/>
    </xf>
    <xf numFmtId="165" fontId="3" fillId="0" borderId="0" xfId="2" applyFill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64" fontId="16" fillId="0" borderId="8" xfId="61" applyFont="1" applyFill="1" applyBorder="1" applyAlignment="1" applyProtection="1">
      <alignment horizontal="center" vertical="center"/>
    </xf>
    <xf numFmtId="164" fontId="16" fillId="0" borderId="30" xfId="61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  <protection locked="0"/>
    </xf>
    <xf numFmtId="164" fontId="16" fillId="0" borderId="22" xfId="61" applyFont="1" applyFill="1" applyBorder="1" applyAlignment="1" applyProtection="1">
      <alignment horizontal="center" vertical="center"/>
    </xf>
    <xf numFmtId="164" fontId="16" fillId="0" borderId="31" xfId="6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4" fontId="9" fillId="0" borderId="18" xfId="0" applyNumberFormat="1" applyFont="1" applyFill="1" applyBorder="1" applyAlignment="1" applyProtection="1">
      <alignment horizontal="center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 applyProtection="1">
      <alignment horizontal="center" vertical="center" wrapText="1"/>
    </xf>
    <xf numFmtId="2" fontId="16" fillId="0" borderId="33" xfId="0" applyNumberFormat="1" applyFont="1" applyFill="1" applyBorder="1" applyAlignment="1" applyProtection="1">
      <alignment horizontal="center" vertical="center"/>
      <protection locked="0"/>
    </xf>
    <xf numFmtId="2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0" fontId="0" fillId="0" borderId="0" xfId="0" applyNumberFormat="1" applyProtection="1"/>
    <xf numFmtId="0" fontId="15" fillId="0" borderId="0" xfId="1" applyNumberFormat="1" applyFont="1" applyAlignment="1" applyProtection="1">
      <alignment vertical="top"/>
    </xf>
    <xf numFmtId="0" fontId="15" fillId="0" borderId="0" xfId="1" applyNumberFormat="1" applyFont="1" applyAlignment="1" applyProtection="1">
      <alignment horizontal="right" vertical="top"/>
    </xf>
    <xf numFmtId="0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</xf>
    <xf numFmtId="0" fontId="4" fillId="0" borderId="0" xfId="1" applyNumberFormat="1" applyFont="1" applyAlignment="1" applyProtection="1">
      <alignment horizontal="right" vertical="center"/>
    </xf>
    <xf numFmtId="0" fontId="3" fillId="0" borderId="0" xfId="1" applyNumberFormat="1" applyAlignment="1" applyProtection="1">
      <alignment vertical="center"/>
    </xf>
    <xf numFmtId="0" fontId="5" fillId="0" borderId="0" xfId="1" applyNumberFormat="1" applyFont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left" vertical="center"/>
    </xf>
    <xf numFmtId="0" fontId="3" fillId="0" borderId="0" xfId="1" applyNumberFormat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2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2" fontId="16" fillId="2" borderId="34" xfId="0" applyNumberFormat="1" applyFont="1" applyFill="1" applyBorder="1" applyAlignment="1" applyProtection="1">
      <alignment horizontal="center" vertical="center"/>
      <protection locked="0"/>
    </xf>
    <xf numFmtId="2" fontId="16" fillId="2" borderId="33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36" xfId="0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 applyProtection="1">
      <alignment horizontal="center" vertical="center"/>
    </xf>
    <xf numFmtId="2" fontId="16" fillId="2" borderId="36" xfId="0" applyNumberFormat="1" applyFont="1" applyFill="1" applyBorder="1" applyAlignment="1" applyProtection="1">
      <alignment horizontal="center" vertical="center"/>
      <protection locked="0"/>
    </xf>
    <xf numFmtId="4" fontId="16" fillId="0" borderId="36" xfId="0" applyNumberFormat="1" applyFont="1" applyBorder="1" applyAlignment="1" applyProtection="1">
      <alignment horizontal="right" vertical="center"/>
    </xf>
    <xf numFmtId="4" fontId="16" fillId="0" borderId="37" xfId="0" applyNumberFormat="1" applyFont="1" applyBorder="1" applyAlignment="1" applyProtection="1">
      <alignment horizontal="right" vertical="center"/>
    </xf>
    <xf numFmtId="4" fontId="16" fillId="2" borderId="36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wrapText="1"/>
    </xf>
    <xf numFmtId="0" fontId="27" fillId="2" borderId="1" xfId="0" applyNumberFormat="1" applyFont="1" applyFill="1" applyBorder="1" applyAlignment="1" applyProtection="1">
      <alignment vertical="center"/>
      <protection locked="0"/>
    </xf>
    <xf numFmtId="2" fontId="12" fillId="0" borderId="0" xfId="0" applyNumberFormat="1" applyFont="1"/>
    <xf numFmtId="0" fontId="0" fillId="0" borderId="1" xfId="0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Fill="1"/>
    <xf numFmtId="0" fontId="0" fillId="0" borderId="0" xfId="0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7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2" borderId="3" xfId="1" applyNumberFormat="1" applyFont="1" applyFill="1" applyBorder="1" applyAlignment="1" applyProtection="1">
      <alignment horizontal="center" vertical="center"/>
      <protection locked="0"/>
    </xf>
    <xf numFmtId="0" fontId="17" fillId="2" borderId="2" xfId="1" applyNumberFormat="1" applyFont="1" applyFill="1" applyBorder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49" fontId="14" fillId="0" borderId="3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2" fillId="0" borderId="0" xfId="1" applyNumberFormat="1" applyFont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6" fillId="0" borderId="0" xfId="0" applyFont="1" applyAlignment="1">
      <alignment horizontal="left" wrapText="1"/>
    </xf>
    <xf numFmtId="49" fontId="17" fillId="0" borderId="1" xfId="1" applyNumberFormat="1" applyFont="1" applyFill="1" applyBorder="1" applyAlignment="1" applyProtection="1">
      <alignment horizontal="center" vertical="center"/>
      <protection locked="0"/>
    </xf>
    <xf numFmtId="49" fontId="17" fillId="0" borderId="3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49" fontId="22" fillId="0" borderId="0" xfId="1" applyNumberFormat="1" applyFont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3" xfId="1" applyNumberFormat="1" applyFont="1" applyFill="1" applyBorder="1" applyAlignment="1" applyProtection="1">
      <alignment horizontal="center" vertical="center"/>
      <protection locked="0"/>
    </xf>
    <xf numFmtId="0" fontId="17" fillId="0" borderId="2" xfId="1" applyNumberFormat="1" applyFont="1" applyFill="1" applyBorder="1" applyAlignment="1" applyProtection="1">
      <alignment horizontal="center" vertical="center"/>
      <protection locked="0"/>
    </xf>
  </cellXfs>
  <cellStyles count="63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Euro_Computo Metrico Domanda Pagamento - Lagomarsini Massimo 121" xfId="2"/>
    <cellStyle name="Migliaia" xfId="61" builtinId="3"/>
    <cellStyle name="Normale" xfId="0" builtinId="0"/>
    <cellStyle name="Normale_Computo Metrico Domanda Pagamento - Lagomarsini Massimo 121" xfId="1"/>
    <cellStyle name="Percentuale" xfId="62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zoomScale="89" zoomScaleNormal="50" zoomScaleSheetLayoutView="81" zoomScalePageLayoutView="50" workbookViewId="0">
      <selection activeCell="J14" sqref="J14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7" ht="7.2" customHeight="1" thickBot="1"/>
    <row r="2" spans="1:17" ht="21.6" thickBot="1">
      <c r="D2" s="18" t="s">
        <v>25</v>
      </c>
      <c r="K2" s="204" t="s">
        <v>60</v>
      </c>
      <c r="L2" s="205"/>
    </row>
    <row r="3" spans="1:17" ht="16.2" thickBot="1"/>
    <row r="4" spans="1:17" ht="25.2" customHeight="1" thickBot="1">
      <c r="B4" s="123" t="s">
        <v>1</v>
      </c>
      <c r="C4" s="206"/>
      <c r="D4" s="207"/>
      <c r="E4" s="207"/>
      <c r="F4" s="207"/>
      <c r="G4" s="208"/>
      <c r="I4" s="124" t="s">
        <v>14</v>
      </c>
      <c r="J4" s="206"/>
      <c r="K4" s="207"/>
      <c r="L4" s="207"/>
      <c r="M4" s="208"/>
    </row>
    <row r="5" spans="1:17" ht="16.2" thickBot="1">
      <c r="A5" s="4"/>
      <c r="B5" s="5"/>
      <c r="C5" s="6"/>
      <c r="D5" s="7"/>
      <c r="E5" s="5"/>
      <c r="F5" s="4"/>
      <c r="G5" s="17"/>
      <c r="H5" s="8"/>
      <c r="I5" s="8"/>
    </row>
    <row r="6" spans="1:17" ht="43.95" customHeight="1" thickBot="1">
      <c r="A6" s="118"/>
      <c r="B6" s="209" t="s">
        <v>30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17" ht="16.2" thickBot="1"/>
    <row r="8" spans="1:17" ht="16.2" thickBot="1">
      <c r="A8" s="121"/>
      <c r="B8" s="122"/>
      <c r="C8" s="14"/>
      <c r="D8" s="119"/>
      <c r="E8" s="14"/>
      <c r="F8" s="120" t="s">
        <v>51</v>
      </c>
      <c r="G8" s="16">
        <v>105</v>
      </c>
      <c r="I8" s="11" t="s">
        <v>12</v>
      </c>
      <c r="J8" s="14"/>
      <c r="K8" s="14"/>
      <c r="L8" s="16">
        <f>G8*70%</f>
        <v>73.5</v>
      </c>
    </row>
    <row r="9" spans="1:17" ht="16.2" thickBot="1"/>
    <row r="10" spans="1:17" ht="47.4" thickBot="1">
      <c r="A10" s="212" t="s">
        <v>26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125" t="s">
        <v>53</v>
      </c>
    </row>
    <row r="11" spans="1:17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80" t="s">
        <v>18</v>
      </c>
      <c r="L11" s="115" t="s">
        <v>19</v>
      </c>
      <c r="M11" s="128" t="s">
        <v>55</v>
      </c>
    </row>
    <row r="12" spans="1:17" ht="21" customHeight="1">
      <c r="A12" s="81">
        <v>1</v>
      </c>
      <c r="B12" s="41"/>
      <c r="C12" s="41"/>
      <c r="D12" s="41"/>
      <c r="E12" s="41"/>
      <c r="F12" s="41"/>
      <c r="G12" s="42"/>
      <c r="H12" s="55">
        <v>0</v>
      </c>
      <c r="I12" s="178">
        <v>0</v>
      </c>
      <c r="J12" s="43">
        <f>ROUND(H12*I12,2)</f>
        <v>0</v>
      </c>
      <c r="K12" s="44">
        <f t="shared" ref="K12:K31" si="0">J12*$G$8</f>
        <v>0</v>
      </c>
      <c r="L12" s="116">
        <f t="shared" ref="L12:L31" si="1">J12*$L$8</f>
        <v>0</v>
      </c>
      <c r="M12" s="126"/>
    </row>
    <row r="13" spans="1:17" ht="21" customHeight="1">
      <c r="A13" s="81">
        <v>2</v>
      </c>
      <c r="B13" s="41"/>
      <c r="C13" s="41"/>
      <c r="D13" s="41"/>
      <c r="E13" s="41"/>
      <c r="F13" s="41"/>
      <c r="G13" s="42"/>
      <c r="H13" s="55">
        <v>0</v>
      </c>
      <c r="I13" s="178">
        <v>0</v>
      </c>
      <c r="J13" s="43">
        <f t="shared" ref="J13:J31" si="2">ROUND(H13*I13,2)</f>
        <v>0</v>
      </c>
      <c r="K13" s="44">
        <f t="shared" si="0"/>
        <v>0</v>
      </c>
      <c r="L13" s="116">
        <f t="shared" si="1"/>
        <v>0</v>
      </c>
      <c r="M13" s="126"/>
      <c r="Q13" s="182"/>
    </row>
    <row r="14" spans="1:17" ht="21" customHeight="1">
      <c r="A14" s="81">
        <v>3</v>
      </c>
      <c r="B14" s="41"/>
      <c r="C14" s="41"/>
      <c r="D14" s="41"/>
      <c r="E14" s="41"/>
      <c r="F14" s="41"/>
      <c r="G14" s="42"/>
      <c r="H14" s="55">
        <v>0</v>
      </c>
      <c r="I14" s="181">
        <v>0</v>
      </c>
      <c r="J14" s="43">
        <f t="shared" si="2"/>
        <v>0</v>
      </c>
      <c r="K14" s="44">
        <f t="shared" si="0"/>
        <v>0</v>
      </c>
      <c r="L14" s="116">
        <f t="shared" si="1"/>
        <v>0</v>
      </c>
      <c r="M14" s="126"/>
    </row>
    <row r="15" spans="1:17" ht="21" customHeight="1">
      <c r="A15" s="81">
        <v>4</v>
      </c>
      <c r="B15" s="41"/>
      <c r="C15" s="41"/>
      <c r="D15" s="41"/>
      <c r="E15" s="41"/>
      <c r="F15" s="41"/>
      <c r="G15" s="42"/>
      <c r="H15" s="55">
        <v>0</v>
      </c>
      <c r="I15" s="178">
        <v>0</v>
      </c>
      <c r="J15" s="43">
        <f t="shared" si="2"/>
        <v>0</v>
      </c>
      <c r="K15" s="44">
        <f t="shared" si="0"/>
        <v>0</v>
      </c>
      <c r="L15" s="116">
        <f t="shared" si="1"/>
        <v>0</v>
      </c>
      <c r="M15" s="126"/>
    </row>
    <row r="16" spans="1:17" ht="21" customHeight="1">
      <c r="A16" s="81">
        <v>5</v>
      </c>
      <c r="B16" s="41"/>
      <c r="C16" s="41"/>
      <c r="D16" s="41"/>
      <c r="E16" s="41"/>
      <c r="F16" s="41"/>
      <c r="G16" s="42"/>
      <c r="H16" s="55">
        <v>0</v>
      </c>
      <c r="I16" s="178">
        <v>0</v>
      </c>
      <c r="J16" s="43">
        <f t="shared" si="2"/>
        <v>0</v>
      </c>
      <c r="K16" s="44">
        <f t="shared" si="0"/>
        <v>0</v>
      </c>
      <c r="L16" s="116">
        <f t="shared" si="1"/>
        <v>0</v>
      </c>
      <c r="M16" s="126"/>
    </row>
    <row r="17" spans="1:16" ht="21" customHeight="1">
      <c r="A17" s="81">
        <v>6</v>
      </c>
      <c r="B17" s="41"/>
      <c r="C17" s="41"/>
      <c r="D17" s="41"/>
      <c r="E17" s="41"/>
      <c r="F17" s="41"/>
      <c r="G17" s="42"/>
      <c r="H17" s="55">
        <v>0</v>
      </c>
      <c r="I17" s="178">
        <v>0</v>
      </c>
      <c r="J17" s="43">
        <f t="shared" si="2"/>
        <v>0</v>
      </c>
      <c r="K17" s="44">
        <f t="shared" si="0"/>
        <v>0</v>
      </c>
      <c r="L17" s="116">
        <f t="shared" si="1"/>
        <v>0</v>
      </c>
      <c r="M17" s="126"/>
    </row>
    <row r="18" spans="1:16" ht="21" customHeight="1">
      <c r="A18" s="81">
        <v>7</v>
      </c>
      <c r="B18" s="41"/>
      <c r="C18" s="41"/>
      <c r="D18" s="41"/>
      <c r="E18" s="41"/>
      <c r="F18" s="41"/>
      <c r="G18" s="42"/>
      <c r="H18" s="55">
        <v>0</v>
      </c>
      <c r="I18" s="178">
        <v>0</v>
      </c>
      <c r="J18" s="43">
        <f t="shared" si="2"/>
        <v>0</v>
      </c>
      <c r="K18" s="44">
        <f t="shared" si="0"/>
        <v>0</v>
      </c>
      <c r="L18" s="116">
        <f t="shared" si="1"/>
        <v>0</v>
      </c>
      <c r="M18" s="126"/>
    </row>
    <row r="19" spans="1:16" ht="21" customHeight="1">
      <c r="A19" s="81">
        <v>8</v>
      </c>
      <c r="B19" s="41"/>
      <c r="C19" s="41"/>
      <c r="D19" s="41"/>
      <c r="E19" s="41"/>
      <c r="F19" s="41"/>
      <c r="G19" s="42"/>
      <c r="H19" s="55">
        <v>0</v>
      </c>
      <c r="I19" s="178">
        <v>0</v>
      </c>
      <c r="J19" s="43">
        <f t="shared" si="2"/>
        <v>0</v>
      </c>
      <c r="K19" s="44">
        <f t="shared" si="0"/>
        <v>0</v>
      </c>
      <c r="L19" s="116">
        <f t="shared" si="1"/>
        <v>0</v>
      </c>
      <c r="M19" s="126"/>
    </row>
    <row r="20" spans="1:16" ht="21" customHeight="1">
      <c r="A20" s="81">
        <v>9</v>
      </c>
      <c r="B20" s="41"/>
      <c r="C20" s="41"/>
      <c r="D20" s="41"/>
      <c r="E20" s="41"/>
      <c r="F20" s="41"/>
      <c r="G20" s="42"/>
      <c r="H20" s="55">
        <v>0</v>
      </c>
      <c r="I20" s="178">
        <v>0</v>
      </c>
      <c r="J20" s="43">
        <f t="shared" si="2"/>
        <v>0</v>
      </c>
      <c r="K20" s="44">
        <f t="shared" si="0"/>
        <v>0</v>
      </c>
      <c r="L20" s="116">
        <f t="shared" si="1"/>
        <v>0</v>
      </c>
      <c r="M20" s="126"/>
    </row>
    <row r="21" spans="1:16" ht="21" customHeight="1">
      <c r="A21" s="81">
        <v>10</v>
      </c>
      <c r="B21" s="41"/>
      <c r="C21" s="41"/>
      <c r="D21" s="41"/>
      <c r="E21" s="41"/>
      <c r="F21" s="41"/>
      <c r="G21" s="42"/>
      <c r="H21" s="55">
        <v>0</v>
      </c>
      <c r="I21" s="178">
        <v>0</v>
      </c>
      <c r="J21" s="43">
        <f t="shared" si="2"/>
        <v>0</v>
      </c>
      <c r="K21" s="44">
        <f t="shared" si="0"/>
        <v>0</v>
      </c>
      <c r="L21" s="116">
        <f t="shared" si="1"/>
        <v>0</v>
      </c>
      <c r="M21" s="126"/>
    </row>
    <row r="22" spans="1:16" ht="21" customHeight="1">
      <c r="A22" s="81">
        <v>11</v>
      </c>
      <c r="B22" s="41"/>
      <c r="C22" s="41"/>
      <c r="D22" s="41"/>
      <c r="E22" s="41"/>
      <c r="F22" s="41"/>
      <c r="G22" s="42"/>
      <c r="H22" s="55">
        <v>0</v>
      </c>
      <c r="I22" s="178">
        <v>0</v>
      </c>
      <c r="J22" s="43">
        <f t="shared" si="2"/>
        <v>0</v>
      </c>
      <c r="K22" s="44">
        <f t="shared" si="0"/>
        <v>0</v>
      </c>
      <c r="L22" s="116">
        <f t="shared" si="1"/>
        <v>0</v>
      </c>
      <c r="M22" s="126"/>
    </row>
    <row r="23" spans="1:16" ht="21" customHeight="1">
      <c r="A23" s="81">
        <v>12</v>
      </c>
      <c r="B23" s="41"/>
      <c r="C23" s="41"/>
      <c r="D23" s="41"/>
      <c r="E23" s="41"/>
      <c r="F23" s="41"/>
      <c r="G23" s="42"/>
      <c r="H23" s="55">
        <v>0</v>
      </c>
      <c r="I23" s="178">
        <v>0</v>
      </c>
      <c r="J23" s="43">
        <f t="shared" si="2"/>
        <v>0</v>
      </c>
      <c r="K23" s="44">
        <f t="shared" si="0"/>
        <v>0</v>
      </c>
      <c r="L23" s="116">
        <f t="shared" si="1"/>
        <v>0</v>
      </c>
      <c r="M23" s="126"/>
    </row>
    <row r="24" spans="1:16" ht="21" customHeight="1">
      <c r="A24" s="81">
        <v>13</v>
      </c>
      <c r="B24" s="41"/>
      <c r="C24" s="41"/>
      <c r="D24" s="41"/>
      <c r="E24" s="41"/>
      <c r="F24" s="41"/>
      <c r="G24" s="42"/>
      <c r="H24" s="55">
        <v>0</v>
      </c>
      <c r="I24" s="178">
        <v>0</v>
      </c>
      <c r="J24" s="43">
        <f t="shared" si="2"/>
        <v>0</v>
      </c>
      <c r="K24" s="44">
        <f t="shared" si="0"/>
        <v>0</v>
      </c>
      <c r="L24" s="116">
        <f t="shared" si="1"/>
        <v>0</v>
      </c>
      <c r="M24" s="126"/>
    </row>
    <row r="25" spans="1:16" ht="21" customHeight="1">
      <c r="A25" s="81">
        <v>14</v>
      </c>
      <c r="B25" s="41"/>
      <c r="C25" s="41"/>
      <c r="D25" s="41"/>
      <c r="E25" s="41"/>
      <c r="F25" s="41"/>
      <c r="G25" s="42"/>
      <c r="H25" s="55">
        <v>0</v>
      </c>
      <c r="I25" s="178">
        <v>0</v>
      </c>
      <c r="J25" s="43">
        <f t="shared" si="2"/>
        <v>0</v>
      </c>
      <c r="K25" s="44">
        <f t="shared" si="0"/>
        <v>0</v>
      </c>
      <c r="L25" s="116">
        <f t="shared" si="1"/>
        <v>0</v>
      </c>
      <c r="M25" s="126"/>
    </row>
    <row r="26" spans="1:16" ht="21" customHeight="1">
      <c r="A26" s="81">
        <v>15</v>
      </c>
      <c r="B26" s="41"/>
      <c r="C26" s="41"/>
      <c r="D26" s="41"/>
      <c r="E26" s="41"/>
      <c r="F26" s="41"/>
      <c r="G26" s="42"/>
      <c r="H26" s="55">
        <v>0</v>
      </c>
      <c r="I26" s="178">
        <v>0</v>
      </c>
      <c r="J26" s="43">
        <f t="shared" si="2"/>
        <v>0</v>
      </c>
      <c r="K26" s="44">
        <f t="shared" si="0"/>
        <v>0</v>
      </c>
      <c r="L26" s="116">
        <f t="shared" si="1"/>
        <v>0</v>
      </c>
      <c r="M26" s="126"/>
    </row>
    <row r="27" spans="1:16" ht="21" customHeight="1">
      <c r="A27" s="81">
        <v>16</v>
      </c>
      <c r="B27" s="41"/>
      <c r="C27" s="41"/>
      <c r="D27" s="41"/>
      <c r="E27" s="41"/>
      <c r="F27" s="41"/>
      <c r="G27" s="42"/>
      <c r="H27" s="55">
        <v>0</v>
      </c>
      <c r="I27" s="178">
        <v>0</v>
      </c>
      <c r="J27" s="43">
        <f t="shared" si="2"/>
        <v>0</v>
      </c>
      <c r="K27" s="44">
        <f t="shared" si="0"/>
        <v>0</v>
      </c>
      <c r="L27" s="116">
        <f t="shared" si="1"/>
        <v>0</v>
      </c>
      <c r="M27" s="126"/>
    </row>
    <row r="28" spans="1:16" ht="21" customHeight="1">
      <c r="A28" s="81">
        <v>17</v>
      </c>
      <c r="B28" s="41"/>
      <c r="C28" s="41"/>
      <c r="D28" s="41"/>
      <c r="E28" s="41"/>
      <c r="F28" s="41"/>
      <c r="G28" s="42"/>
      <c r="H28" s="55">
        <v>0</v>
      </c>
      <c r="I28" s="178">
        <v>0</v>
      </c>
      <c r="J28" s="43">
        <f t="shared" si="2"/>
        <v>0</v>
      </c>
      <c r="K28" s="44">
        <f t="shared" si="0"/>
        <v>0</v>
      </c>
      <c r="L28" s="116">
        <f t="shared" si="1"/>
        <v>0</v>
      </c>
      <c r="M28" s="126"/>
    </row>
    <row r="29" spans="1:16" ht="21" customHeight="1">
      <c r="A29" s="81">
        <v>18</v>
      </c>
      <c r="B29" s="41"/>
      <c r="C29" s="41"/>
      <c r="D29" s="41"/>
      <c r="E29" s="41"/>
      <c r="F29" s="41"/>
      <c r="G29" s="42"/>
      <c r="H29" s="55">
        <v>0</v>
      </c>
      <c r="I29" s="178">
        <v>0</v>
      </c>
      <c r="J29" s="43">
        <f t="shared" si="2"/>
        <v>0</v>
      </c>
      <c r="K29" s="44">
        <f t="shared" si="0"/>
        <v>0</v>
      </c>
      <c r="L29" s="116">
        <f t="shared" si="1"/>
        <v>0</v>
      </c>
      <c r="M29" s="126"/>
    </row>
    <row r="30" spans="1:16" ht="21" customHeight="1">
      <c r="A30" s="81">
        <v>19</v>
      </c>
      <c r="B30" s="41"/>
      <c r="C30" s="41"/>
      <c r="D30" s="41"/>
      <c r="E30" s="41"/>
      <c r="F30" s="41"/>
      <c r="G30" s="42"/>
      <c r="H30" s="55">
        <v>0</v>
      </c>
      <c r="I30" s="178">
        <v>0</v>
      </c>
      <c r="J30" s="43">
        <f t="shared" si="2"/>
        <v>0</v>
      </c>
      <c r="K30" s="44">
        <f t="shared" si="0"/>
        <v>0</v>
      </c>
      <c r="L30" s="116">
        <f t="shared" si="1"/>
        <v>0</v>
      </c>
      <c r="M30" s="126"/>
      <c r="P30" s="176"/>
    </row>
    <row r="31" spans="1:16" ht="21" customHeight="1" thickBot="1">
      <c r="A31" s="179">
        <v>20</v>
      </c>
      <c r="B31" s="82"/>
      <c r="C31" s="82"/>
      <c r="D31" s="82"/>
      <c r="E31" s="82"/>
      <c r="F31" s="82"/>
      <c r="G31" s="83"/>
      <c r="H31" s="93">
        <v>0</v>
      </c>
      <c r="I31" s="180">
        <v>0</v>
      </c>
      <c r="J31" s="43">
        <f t="shared" si="2"/>
        <v>0</v>
      </c>
      <c r="K31" s="85">
        <f t="shared" si="0"/>
        <v>0</v>
      </c>
      <c r="L31" s="117">
        <f t="shared" si="1"/>
        <v>0</v>
      </c>
      <c r="M31" s="127"/>
    </row>
    <row r="32" spans="1:16" ht="27" customHeight="1" thickBot="1">
      <c r="A32" s="28"/>
      <c r="B32" s="29"/>
      <c r="C32" s="29"/>
      <c r="D32" s="29"/>
      <c r="E32" s="29"/>
      <c r="F32" s="194"/>
      <c r="G32" s="195"/>
      <c r="H32" s="195"/>
      <c r="I32" s="195" t="s">
        <v>59</v>
      </c>
      <c r="J32" s="175">
        <f>IF(SUM(J12:J31)&gt;200,ROUND(SUM(J12:J31),0),SUM(J12:J31))</f>
        <v>0</v>
      </c>
      <c r="K32" s="196">
        <f>ROUND(J32,2)*$G$8</f>
        <v>0</v>
      </c>
      <c r="L32" s="196">
        <f>ROUND(J32,2)*$L$8</f>
        <v>0</v>
      </c>
      <c r="N32" s="30">
        <f>COUNTIF(G12:G21,"SI")</f>
        <v>0</v>
      </c>
    </row>
    <row r="33" spans="1:14" ht="10.95" customHeight="1" thickBot="1">
      <c r="A33" s="28"/>
      <c r="B33" s="214"/>
      <c r="C33" s="215"/>
      <c r="D33" s="215"/>
      <c r="E33" s="216"/>
      <c r="G33" s="203"/>
      <c r="H33" s="203"/>
      <c r="I33" s="203"/>
      <c r="J33" s="203"/>
      <c r="K33" s="203"/>
      <c r="L33" s="203"/>
    </row>
    <row r="34" spans="1:14" ht="12" customHeight="1" thickBot="1">
      <c r="A34" s="28"/>
      <c r="B34" s="197"/>
      <c r="C34" s="19"/>
      <c r="D34" s="19"/>
      <c r="E34" s="19"/>
      <c r="F34" s="20"/>
      <c r="G34" s="203"/>
      <c r="H34" s="203"/>
      <c r="I34" s="203"/>
      <c r="J34" s="203"/>
      <c r="K34" s="203"/>
      <c r="L34" s="203"/>
    </row>
    <row r="35" spans="1:14" ht="42" customHeight="1" thickBot="1">
      <c r="A35" s="21"/>
      <c r="B35" s="29"/>
      <c r="C35" s="15" t="s">
        <v>10</v>
      </c>
      <c r="D35" s="173"/>
      <c r="E35" s="174"/>
      <c r="F35" s="29"/>
      <c r="G35" s="177" t="s">
        <v>57</v>
      </c>
      <c r="H35" s="172"/>
      <c r="I35" s="32"/>
      <c r="J35" s="171"/>
      <c r="K35" s="33"/>
      <c r="L35" s="20"/>
    </row>
    <row r="36" spans="1:14" ht="19.95" customHeight="1">
      <c r="A36" s="21"/>
      <c r="B36" s="29"/>
      <c r="C36" s="29"/>
      <c r="F36" s="29"/>
      <c r="H36" s="21"/>
      <c r="I36" s="21"/>
      <c r="J36" s="2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</row>
    <row r="38" spans="1:14" ht="19.95" customHeight="1" thickBot="1"/>
    <row r="39" spans="1:14" ht="19.95" customHeight="1" thickBot="1">
      <c r="D39" s="18" t="s">
        <v>25</v>
      </c>
      <c r="K39" s="204" t="s">
        <v>61</v>
      </c>
      <c r="L39" s="205"/>
    </row>
    <row r="40" spans="1:14" ht="21" customHeight="1" thickBot="1"/>
    <row r="41" spans="1:14" ht="21.6" thickBot="1">
      <c r="B41" s="123" t="s">
        <v>1</v>
      </c>
      <c r="C41" s="206"/>
      <c r="D41" s="207"/>
      <c r="E41" s="207"/>
      <c r="F41" s="207"/>
      <c r="G41" s="208"/>
      <c r="I41" s="124" t="s">
        <v>14</v>
      </c>
      <c r="J41" s="206"/>
      <c r="K41" s="207"/>
      <c r="L41" s="207"/>
      <c r="M41" s="208"/>
    </row>
    <row r="42" spans="1:14" ht="16.2" thickBot="1">
      <c r="A42" s="4"/>
      <c r="B42" s="5"/>
      <c r="C42" s="6"/>
      <c r="D42" s="7"/>
      <c r="E42" s="5"/>
      <c r="F42" s="4"/>
      <c r="G42" s="17"/>
      <c r="H42" s="8"/>
      <c r="I42" s="8"/>
    </row>
    <row r="43" spans="1:14" s="31" customFormat="1" ht="34.950000000000003" customHeight="1" thickBot="1">
      <c r="A43" s="118"/>
      <c r="B43" s="209" t="s">
        <v>30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1"/>
      <c r="N43" s="21"/>
    </row>
    <row r="44" spans="1:14" ht="16.2" thickBot="1"/>
    <row r="45" spans="1:14" ht="16.2" thickBot="1">
      <c r="A45" s="121"/>
      <c r="B45" s="122"/>
      <c r="C45" s="14"/>
      <c r="D45" s="119"/>
      <c r="E45" s="14"/>
      <c r="F45" s="120" t="s">
        <v>51</v>
      </c>
      <c r="G45" s="16">
        <v>105</v>
      </c>
      <c r="I45" s="11" t="s">
        <v>12</v>
      </c>
      <c r="J45" s="14"/>
      <c r="K45" s="14"/>
      <c r="L45" s="16">
        <f>G45*70%</f>
        <v>73.5</v>
      </c>
    </row>
    <row r="46" spans="1:14" ht="16.2" thickBot="1"/>
    <row r="47" spans="1:14" ht="47.4" thickBot="1">
      <c r="A47" s="212" t="s">
        <v>26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125" t="s">
        <v>53</v>
      </c>
    </row>
    <row r="48" spans="1:14" ht="62.4">
      <c r="A48" s="114" t="s">
        <v>52</v>
      </c>
      <c r="B48" s="77" t="s">
        <v>4</v>
      </c>
      <c r="C48" s="77" t="s">
        <v>5</v>
      </c>
      <c r="D48" s="77" t="s">
        <v>6</v>
      </c>
      <c r="E48" s="77" t="s">
        <v>7</v>
      </c>
      <c r="F48" s="77" t="s">
        <v>21</v>
      </c>
      <c r="G48" s="78" t="s">
        <v>17</v>
      </c>
      <c r="H48" s="77" t="s">
        <v>27</v>
      </c>
      <c r="I48" s="157" t="s">
        <v>28</v>
      </c>
      <c r="J48" s="79" t="s">
        <v>20</v>
      </c>
      <c r="K48" s="80" t="s">
        <v>18</v>
      </c>
      <c r="L48" s="115" t="s">
        <v>19</v>
      </c>
      <c r="M48" s="128" t="s">
        <v>55</v>
      </c>
    </row>
    <row r="49" spans="1:13" ht="18">
      <c r="A49" s="81">
        <v>21</v>
      </c>
      <c r="B49" s="41" t="s">
        <v>66</v>
      </c>
      <c r="C49" s="41" t="s">
        <v>66</v>
      </c>
      <c r="D49" s="41" t="s">
        <v>66</v>
      </c>
      <c r="E49" s="41" t="s">
        <v>66</v>
      </c>
      <c r="F49" s="41"/>
      <c r="G49" s="42"/>
      <c r="H49" s="55">
        <v>0</v>
      </c>
      <c r="I49" s="178">
        <v>0</v>
      </c>
      <c r="J49" s="43">
        <f>ROUND(H49*I49,2)</f>
        <v>0</v>
      </c>
      <c r="K49" s="44">
        <f t="shared" ref="K49:K68" si="3">J49*$G$8</f>
        <v>0</v>
      </c>
      <c r="L49" s="116">
        <f t="shared" ref="L49:L68" si="4">J49*$L$8</f>
        <v>0</v>
      </c>
      <c r="M49" s="126"/>
    </row>
    <row r="50" spans="1:13" ht="18">
      <c r="A50" s="81">
        <v>22</v>
      </c>
      <c r="B50" s="41" t="s">
        <v>66</v>
      </c>
      <c r="C50" s="41" t="s">
        <v>66</v>
      </c>
      <c r="D50" s="41" t="s">
        <v>66</v>
      </c>
      <c r="E50" s="41" t="s">
        <v>66</v>
      </c>
      <c r="F50" s="41"/>
      <c r="G50" s="42"/>
      <c r="H50" s="55">
        <v>0</v>
      </c>
      <c r="I50" s="178">
        <v>0</v>
      </c>
      <c r="J50" s="43">
        <f t="shared" ref="J50:J68" si="5">ROUND(H50*I50,2)</f>
        <v>0</v>
      </c>
      <c r="K50" s="44">
        <f t="shared" si="3"/>
        <v>0</v>
      </c>
      <c r="L50" s="116">
        <f t="shared" si="4"/>
        <v>0</v>
      </c>
      <c r="M50" s="126"/>
    </row>
    <row r="51" spans="1:13" ht="18">
      <c r="A51" s="81">
        <v>23</v>
      </c>
      <c r="B51" s="41" t="s">
        <v>66</v>
      </c>
      <c r="C51" s="41" t="s">
        <v>66</v>
      </c>
      <c r="D51" s="41" t="s">
        <v>66</v>
      </c>
      <c r="E51" s="41" t="s">
        <v>66</v>
      </c>
      <c r="F51" s="41"/>
      <c r="G51" s="42"/>
      <c r="H51" s="55">
        <v>0</v>
      </c>
      <c r="I51" s="181">
        <v>0</v>
      </c>
      <c r="J51" s="43">
        <f t="shared" si="5"/>
        <v>0</v>
      </c>
      <c r="K51" s="44">
        <f t="shared" si="3"/>
        <v>0</v>
      </c>
      <c r="L51" s="116">
        <f t="shared" si="4"/>
        <v>0</v>
      </c>
      <c r="M51" s="126"/>
    </row>
    <row r="52" spans="1:13" ht="18">
      <c r="A52" s="81">
        <v>24</v>
      </c>
      <c r="B52" s="41" t="s">
        <v>66</v>
      </c>
      <c r="C52" s="41" t="s">
        <v>66</v>
      </c>
      <c r="D52" s="41" t="s">
        <v>66</v>
      </c>
      <c r="E52" s="41" t="s">
        <v>66</v>
      </c>
      <c r="F52" s="41"/>
      <c r="G52" s="42"/>
      <c r="H52" s="55">
        <v>0</v>
      </c>
      <c r="I52" s="178">
        <v>0</v>
      </c>
      <c r="J52" s="43">
        <f t="shared" si="5"/>
        <v>0</v>
      </c>
      <c r="K52" s="44">
        <f t="shared" si="3"/>
        <v>0</v>
      </c>
      <c r="L52" s="116">
        <f t="shared" si="4"/>
        <v>0</v>
      </c>
      <c r="M52" s="126"/>
    </row>
    <row r="53" spans="1:13" ht="18">
      <c r="A53" s="81">
        <v>25</v>
      </c>
      <c r="B53" s="41" t="s">
        <v>66</v>
      </c>
      <c r="C53" s="41" t="s">
        <v>66</v>
      </c>
      <c r="D53" s="41" t="s">
        <v>66</v>
      </c>
      <c r="E53" s="41" t="s">
        <v>66</v>
      </c>
      <c r="F53" s="41"/>
      <c r="G53" s="42"/>
      <c r="H53" s="55">
        <v>0</v>
      </c>
      <c r="I53" s="178">
        <v>0</v>
      </c>
      <c r="J53" s="43">
        <f t="shared" si="5"/>
        <v>0</v>
      </c>
      <c r="K53" s="44">
        <f t="shared" si="3"/>
        <v>0</v>
      </c>
      <c r="L53" s="116">
        <f t="shared" si="4"/>
        <v>0</v>
      </c>
      <c r="M53" s="126"/>
    </row>
    <row r="54" spans="1:13" ht="18">
      <c r="A54" s="81">
        <v>26</v>
      </c>
      <c r="B54" s="41" t="s">
        <v>66</v>
      </c>
      <c r="C54" s="41" t="s">
        <v>66</v>
      </c>
      <c r="D54" s="41" t="s">
        <v>66</v>
      </c>
      <c r="E54" s="41" t="s">
        <v>66</v>
      </c>
      <c r="F54" s="41"/>
      <c r="G54" s="42"/>
      <c r="H54" s="55">
        <v>0</v>
      </c>
      <c r="I54" s="178">
        <v>0</v>
      </c>
      <c r="J54" s="43">
        <f t="shared" si="5"/>
        <v>0</v>
      </c>
      <c r="K54" s="44">
        <f t="shared" si="3"/>
        <v>0</v>
      </c>
      <c r="L54" s="116">
        <f t="shared" si="4"/>
        <v>0</v>
      </c>
      <c r="M54" s="126"/>
    </row>
    <row r="55" spans="1:13" ht="18">
      <c r="A55" s="81">
        <v>27</v>
      </c>
      <c r="B55" s="41" t="s">
        <v>66</v>
      </c>
      <c r="C55" s="41" t="s">
        <v>66</v>
      </c>
      <c r="D55" s="41" t="s">
        <v>66</v>
      </c>
      <c r="E55" s="41" t="s">
        <v>66</v>
      </c>
      <c r="F55" s="41"/>
      <c r="G55" s="42"/>
      <c r="H55" s="55">
        <v>0</v>
      </c>
      <c r="I55" s="178">
        <v>0</v>
      </c>
      <c r="J55" s="43">
        <f t="shared" si="5"/>
        <v>0</v>
      </c>
      <c r="K55" s="44">
        <f t="shared" si="3"/>
        <v>0</v>
      </c>
      <c r="L55" s="116">
        <f t="shared" si="4"/>
        <v>0</v>
      </c>
      <c r="M55" s="126"/>
    </row>
    <row r="56" spans="1:13" ht="18">
      <c r="A56" s="81">
        <v>28</v>
      </c>
      <c r="B56" s="41" t="s">
        <v>66</v>
      </c>
      <c r="C56" s="41" t="s">
        <v>66</v>
      </c>
      <c r="D56" s="41" t="s">
        <v>66</v>
      </c>
      <c r="E56" s="41" t="s">
        <v>66</v>
      </c>
      <c r="F56" s="41"/>
      <c r="G56" s="42"/>
      <c r="H56" s="55">
        <v>0</v>
      </c>
      <c r="I56" s="178">
        <v>0</v>
      </c>
      <c r="J56" s="43">
        <f t="shared" si="5"/>
        <v>0</v>
      </c>
      <c r="K56" s="44">
        <f t="shared" si="3"/>
        <v>0</v>
      </c>
      <c r="L56" s="116">
        <f t="shared" si="4"/>
        <v>0</v>
      </c>
      <c r="M56" s="126"/>
    </row>
    <row r="57" spans="1:13" ht="18">
      <c r="A57" s="81">
        <v>29</v>
      </c>
      <c r="B57" s="41" t="s">
        <v>66</v>
      </c>
      <c r="C57" s="41" t="s">
        <v>66</v>
      </c>
      <c r="D57" s="41" t="s">
        <v>66</v>
      </c>
      <c r="E57" s="41" t="s">
        <v>66</v>
      </c>
      <c r="F57" s="41"/>
      <c r="G57" s="42"/>
      <c r="H57" s="55">
        <v>0</v>
      </c>
      <c r="I57" s="178">
        <v>0</v>
      </c>
      <c r="J57" s="43">
        <f t="shared" si="5"/>
        <v>0</v>
      </c>
      <c r="K57" s="44">
        <f t="shared" si="3"/>
        <v>0</v>
      </c>
      <c r="L57" s="116">
        <f t="shared" si="4"/>
        <v>0</v>
      </c>
      <c r="M57" s="126"/>
    </row>
    <row r="58" spans="1:13" ht="18">
      <c r="A58" s="81">
        <v>30</v>
      </c>
      <c r="B58" s="41" t="s">
        <v>66</v>
      </c>
      <c r="C58" s="41" t="s">
        <v>66</v>
      </c>
      <c r="D58" s="41" t="s">
        <v>66</v>
      </c>
      <c r="E58" s="41" t="s">
        <v>66</v>
      </c>
      <c r="F58" s="41"/>
      <c r="G58" s="42"/>
      <c r="H58" s="55">
        <v>0</v>
      </c>
      <c r="I58" s="178">
        <v>0</v>
      </c>
      <c r="J58" s="43">
        <f t="shared" si="5"/>
        <v>0</v>
      </c>
      <c r="K58" s="44">
        <f t="shared" si="3"/>
        <v>0</v>
      </c>
      <c r="L58" s="116">
        <f t="shared" si="4"/>
        <v>0</v>
      </c>
      <c r="M58" s="126"/>
    </row>
    <row r="59" spans="1:13" ht="18">
      <c r="A59" s="81">
        <v>31</v>
      </c>
      <c r="B59" s="41" t="s">
        <v>66</v>
      </c>
      <c r="C59" s="41" t="s">
        <v>66</v>
      </c>
      <c r="D59" s="41" t="s">
        <v>66</v>
      </c>
      <c r="E59" s="41" t="s">
        <v>66</v>
      </c>
      <c r="F59" s="41"/>
      <c r="G59" s="42"/>
      <c r="H59" s="55">
        <v>0</v>
      </c>
      <c r="I59" s="178">
        <v>0</v>
      </c>
      <c r="J59" s="43">
        <f t="shared" si="5"/>
        <v>0</v>
      </c>
      <c r="K59" s="44">
        <f t="shared" si="3"/>
        <v>0</v>
      </c>
      <c r="L59" s="116">
        <f t="shared" si="4"/>
        <v>0</v>
      </c>
      <c r="M59" s="126"/>
    </row>
    <row r="60" spans="1:13" ht="18">
      <c r="A60" s="81">
        <v>32</v>
      </c>
      <c r="B60" s="41" t="s">
        <v>66</v>
      </c>
      <c r="C60" s="41" t="s">
        <v>66</v>
      </c>
      <c r="D60" s="41" t="s">
        <v>66</v>
      </c>
      <c r="E60" s="41" t="s">
        <v>66</v>
      </c>
      <c r="F60" s="41"/>
      <c r="G60" s="42"/>
      <c r="H60" s="55">
        <v>0</v>
      </c>
      <c r="I60" s="178">
        <v>0</v>
      </c>
      <c r="J60" s="43">
        <f t="shared" si="5"/>
        <v>0</v>
      </c>
      <c r="K60" s="44">
        <f t="shared" si="3"/>
        <v>0</v>
      </c>
      <c r="L60" s="116">
        <f t="shared" si="4"/>
        <v>0</v>
      </c>
      <c r="M60" s="126"/>
    </row>
    <row r="61" spans="1:13" ht="18">
      <c r="A61" s="81">
        <v>33</v>
      </c>
      <c r="B61" s="41" t="s">
        <v>66</v>
      </c>
      <c r="C61" s="41" t="s">
        <v>66</v>
      </c>
      <c r="D61" s="41" t="s">
        <v>66</v>
      </c>
      <c r="E61" s="41" t="s">
        <v>66</v>
      </c>
      <c r="F61" s="41"/>
      <c r="G61" s="42"/>
      <c r="H61" s="55">
        <v>0</v>
      </c>
      <c r="I61" s="178">
        <v>0</v>
      </c>
      <c r="J61" s="43">
        <f t="shared" si="5"/>
        <v>0</v>
      </c>
      <c r="K61" s="44">
        <f t="shared" si="3"/>
        <v>0</v>
      </c>
      <c r="L61" s="116">
        <f t="shared" si="4"/>
        <v>0</v>
      </c>
      <c r="M61" s="126"/>
    </row>
    <row r="62" spans="1:13" ht="18">
      <c r="A62" s="81">
        <v>34</v>
      </c>
      <c r="B62" s="41" t="s">
        <v>66</v>
      </c>
      <c r="C62" s="41" t="s">
        <v>66</v>
      </c>
      <c r="D62" s="41" t="s">
        <v>66</v>
      </c>
      <c r="E62" s="41" t="s">
        <v>66</v>
      </c>
      <c r="F62" s="41"/>
      <c r="G62" s="42"/>
      <c r="H62" s="55">
        <v>0</v>
      </c>
      <c r="I62" s="178">
        <v>0</v>
      </c>
      <c r="J62" s="43">
        <f t="shared" si="5"/>
        <v>0</v>
      </c>
      <c r="K62" s="44">
        <f t="shared" si="3"/>
        <v>0</v>
      </c>
      <c r="L62" s="116">
        <f t="shared" si="4"/>
        <v>0</v>
      </c>
      <c r="M62" s="126"/>
    </row>
    <row r="63" spans="1:13" ht="18">
      <c r="A63" s="81">
        <v>35</v>
      </c>
      <c r="B63" s="41" t="s">
        <v>66</v>
      </c>
      <c r="C63" s="41" t="s">
        <v>66</v>
      </c>
      <c r="D63" s="41" t="s">
        <v>66</v>
      </c>
      <c r="E63" s="41" t="s">
        <v>66</v>
      </c>
      <c r="F63" s="41"/>
      <c r="G63" s="42"/>
      <c r="H63" s="55">
        <v>0</v>
      </c>
      <c r="I63" s="178">
        <v>0</v>
      </c>
      <c r="J63" s="43">
        <f t="shared" si="5"/>
        <v>0</v>
      </c>
      <c r="K63" s="44">
        <f t="shared" si="3"/>
        <v>0</v>
      </c>
      <c r="L63" s="116">
        <f t="shared" si="4"/>
        <v>0</v>
      </c>
      <c r="M63" s="126"/>
    </row>
    <row r="64" spans="1:13" ht="18">
      <c r="A64" s="81">
        <v>36</v>
      </c>
      <c r="B64" s="41" t="s">
        <v>66</v>
      </c>
      <c r="C64" s="41" t="s">
        <v>66</v>
      </c>
      <c r="D64" s="41" t="s">
        <v>66</v>
      </c>
      <c r="E64" s="41" t="s">
        <v>66</v>
      </c>
      <c r="F64" s="41"/>
      <c r="G64" s="42"/>
      <c r="H64" s="55">
        <v>0</v>
      </c>
      <c r="I64" s="178">
        <v>0</v>
      </c>
      <c r="J64" s="43">
        <f t="shared" si="5"/>
        <v>0</v>
      </c>
      <c r="K64" s="44">
        <f t="shared" si="3"/>
        <v>0</v>
      </c>
      <c r="L64" s="116">
        <f t="shared" si="4"/>
        <v>0</v>
      </c>
      <c r="M64" s="126"/>
    </row>
    <row r="65" spans="1:13" ht="18">
      <c r="A65" s="81">
        <v>37</v>
      </c>
      <c r="B65" s="41" t="s">
        <v>66</v>
      </c>
      <c r="C65" s="41" t="s">
        <v>66</v>
      </c>
      <c r="D65" s="41" t="s">
        <v>66</v>
      </c>
      <c r="E65" s="41" t="s">
        <v>66</v>
      </c>
      <c r="F65" s="41"/>
      <c r="G65" s="42"/>
      <c r="H65" s="55">
        <v>0</v>
      </c>
      <c r="I65" s="178">
        <v>0</v>
      </c>
      <c r="J65" s="43">
        <f t="shared" si="5"/>
        <v>0</v>
      </c>
      <c r="K65" s="44">
        <f t="shared" si="3"/>
        <v>0</v>
      </c>
      <c r="L65" s="116">
        <f t="shared" si="4"/>
        <v>0</v>
      </c>
      <c r="M65" s="126"/>
    </row>
    <row r="66" spans="1:13" ht="18">
      <c r="A66" s="81">
        <v>38</v>
      </c>
      <c r="B66" s="41" t="s">
        <v>66</v>
      </c>
      <c r="C66" s="41" t="s">
        <v>66</v>
      </c>
      <c r="D66" s="41" t="s">
        <v>66</v>
      </c>
      <c r="E66" s="41" t="s">
        <v>66</v>
      </c>
      <c r="F66" s="41"/>
      <c r="G66" s="42"/>
      <c r="H66" s="55">
        <v>0</v>
      </c>
      <c r="I66" s="178">
        <v>0</v>
      </c>
      <c r="J66" s="43">
        <f t="shared" si="5"/>
        <v>0</v>
      </c>
      <c r="K66" s="44">
        <f t="shared" si="3"/>
        <v>0</v>
      </c>
      <c r="L66" s="116">
        <f t="shared" si="4"/>
        <v>0</v>
      </c>
      <c r="M66" s="126"/>
    </row>
    <row r="67" spans="1:13" ht="18">
      <c r="A67" s="81">
        <v>39</v>
      </c>
      <c r="B67" s="41" t="s">
        <v>66</v>
      </c>
      <c r="C67" s="41" t="s">
        <v>66</v>
      </c>
      <c r="D67" s="41" t="s">
        <v>66</v>
      </c>
      <c r="E67" s="41" t="s">
        <v>66</v>
      </c>
      <c r="F67" s="41"/>
      <c r="G67" s="42"/>
      <c r="H67" s="55">
        <v>0</v>
      </c>
      <c r="I67" s="178">
        <v>0</v>
      </c>
      <c r="J67" s="43">
        <f t="shared" si="5"/>
        <v>0</v>
      </c>
      <c r="K67" s="44">
        <f t="shared" si="3"/>
        <v>0</v>
      </c>
      <c r="L67" s="116">
        <f t="shared" si="4"/>
        <v>0</v>
      </c>
      <c r="M67" s="126"/>
    </row>
    <row r="68" spans="1:13" ht="18.600000000000001" thickBot="1">
      <c r="A68" s="81">
        <v>40</v>
      </c>
      <c r="B68" s="41" t="s">
        <v>66</v>
      </c>
      <c r="C68" s="41" t="s">
        <v>66</v>
      </c>
      <c r="D68" s="41" t="s">
        <v>66</v>
      </c>
      <c r="E68" s="41" t="s">
        <v>66</v>
      </c>
      <c r="F68" s="82"/>
      <c r="G68" s="83"/>
      <c r="H68" s="93">
        <v>0</v>
      </c>
      <c r="I68" s="180">
        <v>0</v>
      </c>
      <c r="J68" s="43">
        <f t="shared" si="5"/>
        <v>0</v>
      </c>
      <c r="K68" s="85">
        <f t="shared" si="3"/>
        <v>0</v>
      </c>
      <c r="L68" s="117">
        <f t="shared" si="4"/>
        <v>0</v>
      </c>
      <c r="M68" s="127"/>
    </row>
    <row r="69" spans="1:13" ht="24" customHeight="1" thickBot="1">
      <c r="A69" s="28"/>
      <c r="B69" s="29"/>
      <c r="C69" s="29"/>
      <c r="D69" s="29"/>
      <c r="E69" s="29"/>
      <c r="F69" s="194"/>
      <c r="G69" s="195"/>
      <c r="H69" s="195"/>
      <c r="I69" s="195" t="s">
        <v>68</v>
      </c>
      <c r="J69" s="175">
        <f>IF(SUM(M72+J32)&gt;200,ROUND(SUM(M72+J32),0),SUM(M72+J32))</f>
        <v>0</v>
      </c>
      <c r="K69" s="196">
        <f>ROUND(J69,2)*$G$8</f>
        <v>0</v>
      </c>
      <c r="L69" s="196">
        <f>J69*$L$8</f>
        <v>0</v>
      </c>
    </row>
    <row r="70" spans="1:13" ht="25.95" customHeight="1" thickBot="1">
      <c r="A70" s="28"/>
      <c r="B70" s="214" t="str">
        <f>IF(B71&gt;0,"ALLEGARE DICHIARAZIONE PER COMODATO"," ")</f>
        <v xml:space="preserve"> </v>
      </c>
      <c r="C70" s="215"/>
      <c r="D70" s="215"/>
      <c r="E70" s="216"/>
      <c r="G70" s="203" t="str">
        <f>IF(J69&gt;200,"ATTENZIONE: volume massimo superato. RIDURRE A NON più di 200mq"," ")</f>
        <v xml:space="preserve"> </v>
      </c>
      <c r="H70" s="203"/>
      <c r="I70" s="203"/>
      <c r="J70" s="203"/>
      <c r="K70" s="203"/>
      <c r="L70" s="203"/>
    </row>
    <row r="71" spans="1:13" ht="25.95" customHeight="1" thickBot="1">
      <c r="A71" s="28"/>
      <c r="B71" s="197">
        <f>SUM(C71:D71)</f>
        <v>0</v>
      </c>
      <c r="C71" s="198">
        <f>COUNTIF(G12:G31,"SI")</f>
        <v>0</v>
      </c>
      <c r="D71" s="198">
        <f>COUNTIF(G49:G68,"SI")</f>
        <v>0</v>
      </c>
      <c r="E71" s="19"/>
      <c r="F71" s="20"/>
      <c r="G71" s="203" t="str">
        <f>IF(L69&lt;2000,"ATTENZIONE: IMPORTO INFERIORE AL MININO AMMISSIBILE"," ")</f>
        <v>ATTENZIONE: IMPORTO INFERIORE AL MININO AMMISSIBILE</v>
      </c>
      <c r="H71" s="203"/>
      <c r="I71" s="203"/>
      <c r="J71" s="203"/>
      <c r="K71" s="203"/>
      <c r="L71" s="203"/>
    </row>
    <row r="72" spans="1:13" ht="40.950000000000003" customHeight="1" thickBot="1">
      <c r="A72" s="21"/>
      <c r="B72" s="29"/>
      <c r="C72" s="15" t="s">
        <v>10</v>
      </c>
      <c r="D72" s="173"/>
      <c r="E72" s="174"/>
      <c r="F72" s="29"/>
      <c r="G72" s="177" t="s">
        <v>57</v>
      </c>
      <c r="H72" s="172"/>
      <c r="I72" s="32"/>
      <c r="J72" s="171"/>
      <c r="K72" s="33"/>
      <c r="L72" s="20"/>
      <c r="M72" s="183">
        <f>SUM(J49:J68)</f>
        <v>0</v>
      </c>
    </row>
    <row r="73" spans="1:13">
      <c r="A73" s="21"/>
      <c r="B73" s="29"/>
      <c r="C73" s="29"/>
      <c r="F73" s="29"/>
      <c r="H73" s="21"/>
      <c r="I73" s="21"/>
      <c r="J73" s="21"/>
    </row>
    <row r="76" spans="1:13">
      <c r="I76" s="202"/>
    </row>
  </sheetData>
  <sheetProtection algorithmName="SHA-512" hashValue="urtQcCPo2Z+is1s0e6Vvcramw4n3CimwlXX/lgCeoQbKIdALEVLlhXRPl9KkXFi5EqX57MSdyKtLP4/xpJqRdg==" saltValue="vwXL6W2p+1h1csa5yl6YQA==" spinCount="100000" sheet="1" objects="1" scenarios="1"/>
  <mergeCells count="16">
    <mergeCell ref="G71:L71"/>
    <mergeCell ref="K2:L2"/>
    <mergeCell ref="C41:G41"/>
    <mergeCell ref="J41:M41"/>
    <mergeCell ref="B43:M43"/>
    <mergeCell ref="B6:M6"/>
    <mergeCell ref="C4:G4"/>
    <mergeCell ref="J4:M4"/>
    <mergeCell ref="A47:L47"/>
    <mergeCell ref="B70:E70"/>
    <mergeCell ref="G70:L70"/>
    <mergeCell ref="G33:L33"/>
    <mergeCell ref="A10:L10"/>
    <mergeCell ref="B33:E33"/>
    <mergeCell ref="K39:L39"/>
    <mergeCell ref="G34:L34"/>
  </mergeCells>
  <phoneticPr fontId="11" type="noConversion"/>
  <conditionalFormatting sqref="J32">
    <cfRule type="cellIs" dxfId="53" priority="7" operator="greaterThan">
      <formula>200</formula>
    </cfRule>
  </conditionalFormatting>
  <conditionalFormatting sqref="B33">
    <cfRule type="containsErrors" dxfId="52" priority="8">
      <formula>ISERROR(B33)</formula>
    </cfRule>
  </conditionalFormatting>
  <conditionalFormatting sqref="G33">
    <cfRule type="containsErrors" dxfId="51" priority="9">
      <formula>ISERROR(G33)</formula>
    </cfRule>
  </conditionalFormatting>
  <conditionalFormatting sqref="J69">
    <cfRule type="cellIs" dxfId="50" priority="1" operator="greaterThan">
      <formula>200</formula>
    </cfRule>
  </conditionalFormatting>
  <conditionalFormatting sqref="B70">
    <cfRule type="containsErrors" dxfId="49" priority="2">
      <formula>ISERROR(B70)</formula>
    </cfRule>
  </conditionalFormatting>
  <conditionalFormatting sqref="G70">
    <cfRule type="containsErrors" dxfId="48" priority="3">
      <formula>ISERROR(G70)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66" fitToHeight="2" orientation="landscape" horizontalDpi="4294967292" verticalDpi="4294967292"/>
  <rowBreaks count="1" manualBreakCount="1">
    <brk id="36" max="12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Foglio2!$A$3:$A$4</xm:f>
          </x14:formula1>
          <xm:sqref>F12:F31 F49:F68</xm:sqref>
        </x14:dataValidation>
        <x14:dataValidation type="list" allowBlank="1" showInputMessage="1" showErrorMessage="1">
          <x14:formula1>
            <xm:f>Foglio2!$B$3:$B$4</xm:f>
          </x14:formula1>
          <xm:sqref>G12:G31 G49:G68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="75" zoomScaleNormal="75" zoomScaleSheetLayoutView="81" zoomScalePageLayoutView="75" workbookViewId="0">
      <selection activeCell="L15" sqref="L15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21.19921875" customWidth="1"/>
    <col min="10" max="11" width="13.5" customWidth="1"/>
    <col min="12" max="12" width="16.69921875" customWidth="1"/>
    <col min="13" max="13" width="13.69921875" customWidth="1"/>
    <col min="14" max="14" width="13" customWidth="1"/>
    <col min="18" max="19" width="21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22" t="s">
        <v>32</v>
      </c>
      <c r="B2" s="222"/>
      <c r="C2" s="222"/>
      <c r="D2" s="222"/>
      <c r="E2" s="222"/>
      <c r="F2" s="161"/>
      <c r="G2" s="162"/>
      <c r="H2" s="163" t="s">
        <v>34</v>
      </c>
      <c r="I2" s="223"/>
      <c r="J2" s="224"/>
      <c r="K2" s="225"/>
      <c r="L2" s="161"/>
      <c r="M2" s="192" t="s">
        <v>63</v>
      </c>
      <c r="N2" s="164"/>
    </row>
    <row r="3" spans="1:14" ht="16.2" thickBo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21.6" thickBot="1">
      <c r="A4" s="166" t="s">
        <v>33</v>
      </c>
      <c r="B4" s="206">
        <f>'CME SOSTEGNO'!C4</f>
        <v>0</v>
      </c>
      <c r="C4" s="207"/>
      <c r="D4" s="207"/>
      <c r="E4" s="208"/>
      <c r="F4" s="166"/>
      <c r="G4" s="166" t="s">
        <v>14</v>
      </c>
      <c r="H4" s="206">
        <f>'CME SOSTEGNO'!J4</f>
        <v>0</v>
      </c>
      <c r="I4" s="207"/>
      <c r="J4" s="207"/>
      <c r="K4" s="208"/>
      <c r="L4" s="161"/>
      <c r="M4" s="161"/>
      <c r="N4" s="165"/>
    </row>
    <row r="5" spans="1:14" ht="9" customHeight="1" thickBot="1">
      <c r="A5" s="167"/>
      <c r="B5" s="168"/>
      <c r="C5" s="169"/>
      <c r="D5" s="169"/>
      <c r="E5" s="168"/>
      <c r="F5" s="167"/>
      <c r="G5" s="170"/>
      <c r="H5" s="170"/>
      <c r="I5" s="170"/>
      <c r="J5" s="25"/>
      <c r="K5" s="25"/>
      <c r="L5" s="165"/>
      <c r="M5" s="165"/>
      <c r="N5" s="165"/>
    </row>
    <row r="6" spans="1:14" ht="48" customHeight="1" thickBot="1">
      <c r="A6" s="10" t="s">
        <v>2</v>
      </c>
      <c r="B6" s="209" t="s">
        <v>29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1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1" t="s">
        <v>16</v>
      </c>
      <c r="B8" s="12"/>
      <c r="C8" s="12"/>
      <c r="D8" s="35"/>
      <c r="E8" s="16">
        <v>105</v>
      </c>
      <c r="F8" s="13"/>
      <c r="G8" s="11" t="s">
        <v>12</v>
      </c>
      <c r="H8" s="12"/>
      <c r="I8" s="12"/>
      <c r="J8" s="14"/>
      <c r="K8" s="14"/>
      <c r="L8" s="16">
        <f>E8*70%</f>
        <v>73.5</v>
      </c>
      <c r="M8" s="9"/>
      <c r="N8" s="9"/>
    </row>
    <row r="9" spans="1:14" ht="16.2" thickBo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thickBot="1">
      <c r="A10" s="226" t="s">
        <v>31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 ht="93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56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>
        <v>1</v>
      </c>
      <c r="B12" s="46">
        <f>'CME SOSTEGNO'!B12</f>
        <v>0</v>
      </c>
      <c r="C12" s="46">
        <f>'CME SOSTEGNO'!C12</f>
        <v>0</v>
      </c>
      <c r="D12" s="46">
        <f>'CME SOSTEGNO'!D12</f>
        <v>0</v>
      </c>
      <c r="E12" s="46">
        <f>'CME SOSTEGNO'!E12</f>
        <v>0</v>
      </c>
      <c r="F12" s="46">
        <f>'CME SOSTEGNO'!F12</f>
        <v>0</v>
      </c>
      <c r="G12" s="46">
        <f>'CME SOSTEGNO'!G12</f>
        <v>0</v>
      </c>
      <c r="H12" s="47">
        <f>'CME SOSTEGNO'!J12</f>
        <v>0</v>
      </c>
      <c r="I12" s="48">
        <f t="shared" ref="I12:I31" si="0">H12</f>
        <v>0</v>
      </c>
      <c r="J12" s="55">
        <f>'CME SOSTEGNO'!H12</f>
        <v>0</v>
      </c>
      <c r="K12" s="55">
        <f>'CME SOSTEGNO'!I12</f>
        <v>0</v>
      </c>
      <c r="L12" s="47">
        <f>ROUND(J12*K12,2)</f>
        <v>0</v>
      </c>
      <c r="M12" s="64">
        <f t="shared" ref="M12:M31" si="1">L12*$E$8</f>
        <v>0</v>
      </c>
      <c r="N12" s="62">
        <f t="shared" ref="N12:N31" si="2">L12*$L$8</f>
        <v>0</v>
      </c>
    </row>
    <row r="13" spans="1:14" ht="22.95" customHeight="1">
      <c r="A13" s="45">
        <v>2</v>
      </c>
      <c r="B13" s="46">
        <f>'CME SOSTEGNO'!B13</f>
        <v>0</v>
      </c>
      <c r="C13" s="46">
        <f>'CME SOSTEGNO'!C13</f>
        <v>0</v>
      </c>
      <c r="D13" s="46">
        <f>'CME SOSTEGNO'!D13</f>
        <v>0</v>
      </c>
      <c r="E13" s="46">
        <f>'CME SOSTEGNO'!E13</f>
        <v>0</v>
      </c>
      <c r="F13" s="46">
        <f>'CME SOSTEGNO'!F13</f>
        <v>0</v>
      </c>
      <c r="G13" s="46">
        <f>'CME SOSTEGNO'!G13</f>
        <v>0</v>
      </c>
      <c r="H13" s="47">
        <f>'CME SOSTEGNO'!J13</f>
        <v>0</v>
      </c>
      <c r="I13" s="48">
        <f t="shared" si="0"/>
        <v>0</v>
      </c>
      <c r="J13" s="55">
        <f>'CME SOSTEGNO'!H13</f>
        <v>0</v>
      </c>
      <c r="K13" s="55">
        <f>'CME SOSTEGNO'!I13</f>
        <v>0</v>
      </c>
      <c r="L13" s="47">
        <f t="shared" ref="L13:L31" si="3">ROUND(J13*K13,2)</f>
        <v>0</v>
      </c>
      <c r="M13" s="64">
        <f t="shared" si="1"/>
        <v>0</v>
      </c>
      <c r="N13" s="62">
        <f t="shared" si="2"/>
        <v>0</v>
      </c>
    </row>
    <row r="14" spans="1:14" ht="22.95" customHeight="1">
      <c r="A14" s="45">
        <v>3</v>
      </c>
      <c r="B14" s="46">
        <f>'CME SOSTEGNO'!B14</f>
        <v>0</v>
      </c>
      <c r="C14" s="46">
        <f>'CME SOSTEGNO'!C14</f>
        <v>0</v>
      </c>
      <c r="D14" s="46">
        <f>'CME SOSTEGNO'!D14</f>
        <v>0</v>
      </c>
      <c r="E14" s="46">
        <f>'CME SOSTEGNO'!E14</f>
        <v>0</v>
      </c>
      <c r="F14" s="46">
        <f>'CME SOSTEGNO'!F14</f>
        <v>0</v>
      </c>
      <c r="G14" s="46">
        <f>'CME SOSTEGNO'!G14</f>
        <v>0</v>
      </c>
      <c r="H14" s="47">
        <f>'CME SOSTEGNO'!J14</f>
        <v>0</v>
      </c>
      <c r="I14" s="48">
        <f t="shared" si="0"/>
        <v>0</v>
      </c>
      <c r="J14" s="55">
        <f>'CME SOSTEGNO'!H14</f>
        <v>0</v>
      </c>
      <c r="K14" s="55">
        <f>'CME SOSTEGNO'!I14</f>
        <v>0</v>
      </c>
      <c r="L14" s="47">
        <f t="shared" si="3"/>
        <v>0</v>
      </c>
      <c r="M14" s="64">
        <f t="shared" si="1"/>
        <v>0</v>
      </c>
      <c r="N14" s="62">
        <f t="shared" si="2"/>
        <v>0</v>
      </c>
    </row>
    <row r="15" spans="1:14" ht="22.95" customHeight="1">
      <c r="A15" s="45">
        <v>4</v>
      </c>
      <c r="B15" s="46">
        <f>'CME SOSTEGNO'!B15</f>
        <v>0</v>
      </c>
      <c r="C15" s="46">
        <f>'CME SOSTEGNO'!C15</f>
        <v>0</v>
      </c>
      <c r="D15" s="46">
        <f>'CME SOSTEGNO'!D15</f>
        <v>0</v>
      </c>
      <c r="E15" s="46">
        <f>'CME SOSTEGNO'!E15</f>
        <v>0</v>
      </c>
      <c r="F15" s="46">
        <f>'CME SOSTEGNO'!F15</f>
        <v>0</v>
      </c>
      <c r="G15" s="46">
        <f>'CME SOSTEGNO'!G15</f>
        <v>0</v>
      </c>
      <c r="H15" s="47">
        <f>'CME SOSTEGNO'!J15</f>
        <v>0</v>
      </c>
      <c r="I15" s="48">
        <f t="shared" si="0"/>
        <v>0</v>
      </c>
      <c r="J15" s="55">
        <f>'CME SOSTEGNO'!H15</f>
        <v>0</v>
      </c>
      <c r="K15" s="55">
        <f>'CME SOSTEGNO'!I15</f>
        <v>0</v>
      </c>
      <c r="L15" s="47">
        <f t="shared" si="3"/>
        <v>0</v>
      </c>
      <c r="M15" s="64">
        <f t="shared" si="1"/>
        <v>0</v>
      </c>
      <c r="N15" s="62">
        <f t="shared" si="2"/>
        <v>0</v>
      </c>
    </row>
    <row r="16" spans="1:14" ht="22.95" customHeight="1">
      <c r="A16" s="45">
        <v>5</v>
      </c>
      <c r="B16" s="46">
        <f>'CME SOSTEGNO'!B16</f>
        <v>0</v>
      </c>
      <c r="C16" s="46">
        <f>'CME SOSTEGNO'!C16</f>
        <v>0</v>
      </c>
      <c r="D16" s="46">
        <f>'CME SOSTEGNO'!D16</f>
        <v>0</v>
      </c>
      <c r="E16" s="46">
        <f>'CME SOSTEGNO'!E16</f>
        <v>0</v>
      </c>
      <c r="F16" s="46">
        <f>'CME SOSTEGNO'!F16</f>
        <v>0</v>
      </c>
      <c r="G16" s="46">
        <f>'CME SOSTEGNO'!G16</f>
        <v>0</v>
      </c>
      <c r="H16" s="47">
        <f>'CME SOSTEGNO'!J16</f>
        <v>0</v>
      </c>
      <c r="I16" s="48">
        <f t="shared" si="0"/>
        <v>0</v>
      </c>
      <c r="J16" s="55">
        <f>'CME SOSTEGNO'!H16</f>
        <v>0</v>
      </c>
      <c r="K16" s="55">
        <f>'CME SOSTEGNO'!I16</f>
        <v>0</v>
      </c>
      <c r="L16" s="47">
        <f t="shared" si="3"/>
        <v>0</v>
      </c>
      <c r="M16" s="64">
        <f t="shared" si="1"/>
        <v>0</v>
      </c>
      <c r="N16" s="62">
        <f t="shared" si="2"/>
        <v>0</v>
      </c>
    </row>
    <row r="17" spans="1:14" ht="22.95" customHeight="1">
      <c r="A17" s="45">
        <v>6</v>
      </c>
      <c r="B17" s="46">
        <f>'CME SOSTEGNO'!B17</f>
        <v>0</v>
      </c>
      <c r="C17" s="46">
        <f>'CME SOSTEGNO'!C17</f>
        <v>0</v>
      </c>
      <c r="D17" s="46">
        <f>'CME SOSTEGNO'!D17</f>
        <v>0</v>
      </c>
      <c r="E17" s="46">
        <f>'CME SOSTEGNO'!E17</f>
        <v>0</v>
      </c>
      <c r="F17" s="46">
        <f>'CME SOSTEGNO'!F17</f>
        <v>0</v>
      </c>
      <c r="G17" s="46">
        <f>'CME SOSTEGNO'!G17</f>
        <v>0</v>
      </c>
      <c r="H17" s="47">
        <f>'CME SOSTEGNO'!J17</f>
        <v>0</v>
      </c>
      <c r="I17" s="48">
        <f t="shared" si="0"/>
        <v>0</v>
      </c>
      <c r="J17" s="55">
        <f>'CME SOSTEGNO'!H17</f>
        <v>0</v>
      </c>
      <c r="K17" s="55">
        <f>'CME SOSTEGNO'!I17</f>
        <v>0</v>
      </c>
      <c r="L17" s="47">
        <f t="shared" si="3"/>
        <v>0</v>
      </c>
      <c r="M17" s="64">
        <f t="shared" si="1"/>
        <v>0</v>
      </c>
      <c r="N17" s="62">
        <f t="shared" si="2"/>
        <v>0</v>
      </c>
    </row>
    <row r="18" spans="1:14" ht="22.95" customHeight="1">
      <c r="A18" s="45">
        <v>7</v>
      </c>
      <c r="B18" s="46">
        <f>'CME SOSTEGNO'!B18</f>
        <v>0</v>
      </c>
      <c r="C18" s="46">
        <f>'CME SOSTEGNO'!C18</f>
        <v>0</v>
      </c>
      <c r="D18" s="46">
        <f>'CME SOSTEGNO'!D18</f>
        <v>0</v>
      </c>
      <c r="E18" s="46">
        <f>'CME SOSTEGNO'!E18</f>
        <v>0</v>
      </c>
      <c r="F18" s="46">
        <f>'CME SOSTEGNO'!F18</f>
        <v>0</v>
      </c>
      <c r="G18" s="46">
        <f>'CME SOSTEGNO'!G18</f>
        <v>0</v>
      </c>
      <c r="H18" s="47">
        <f>'CME SOSTEGNO'!J18</f>
        <v>0</v>
      </c>
      <c r="I18" s="48">
        <f t="shared" si="0"/>
        <v>0</v>
      </c>
      <c r="J18" s="55">
        <f>'CME SOSTEGNO'!H18</f>
        <v>0</v>
      </c>
      <c r="K18" s="55">
        <f>'CME SOSTEGNO'!I18</f>
        <v>0</v>
      </c>
      <c r="L18" s="47">
        <f t="shared" si="3"/>
        <v>0</v>
      </c>
      <c r="M18" s="64">
        <f t="shared" si="1"/>
        <v>0</v>
      </c>
      <c r="N18" s="62">
        <f t="shared" si="2"/>
        <v>0</v>
      </c>
    </row>
    <row r="19" spans="1:14" ht="22.95" customHeight="1">
      <c r="A19" s="45">
        <v>8</v>
      </c>
      <c r="B19" s="46">
        <f>'CME SOSTEGNO'!B19</f>
        <v>0</v>
      </c>
      <c r="C19" s="46">
        <f>'CME SOSTEGNO'!C19</f>
        <v>0</v>
      </c>
      <c r="D19" s="46">
        <f>'CME SOSTEGNO'!D19</f>
        <v>0</v>
      </c>
      <c r="E19" s="46">
        <f>'CME SOSTEGNO'!E19</f>
        <v>0</v>
      </c>
      <c r="F19" s="46">
        <f>'CME SOSTEGNO'!F19</f>
        <v>0</v>
      </c>
      <c r="G19" s="46">
        <f>'CME SOSTEGNO'!G19</f>
        <v>0</v>
      </c>
      <c r="H19" s="47">
        <f>'CME SOSTEGNO'!J19</f>
        <v>0</v>
      </c>
      <c r="I19" s="48">
        <f t="shared" si="0"/>
        <v>0</v>
      </c>
      <c r="J19" s="55">
        <f>'CME SOSTEGNO'!H19</f>
        <v>0</v>
      </c>
      <c r="K19" s="55">
        <f>'CME SOSTEGNO'!I19</f>
        <v>0</v>
      </c>
      <c r="L19" s="47">
        <f t="shared" si="3"/>
        <v>0</v>
      </c>
      <c r="M19" s="64">
        <f t="shared" si="1"/>
        <v>0</v>
      </c>
      <c r="N19" s="62">
        <f t="shared" si="2"/>
        <v>0</v>
      </c>
    </row>
    <row r="20" spans="1:14" ht="22.95" customHeight="1">
      <c r="A20" s="45">
        <v>9</v>
      </c>
      <c r="B20" s="46">
        <f>'CME SOSTEGNO'!B20</f>
        <v>0</v>
      </c>
      <c r="C20" s="46">
        <f>'CME SOSTEGNO'!C20</f>
        <v>0</v>
      </c>
      <c r="D20" s="46">
        <f>'CME SOSTEGNO'!D20</f>
        <v>0</v>
      </c>
      <c r="E20" s="46">
        <f>'CME SOSTEGNO'!E20</f>
        <v>0</v>
      </c>
      <c r="F20" s="46">
        <f>'CME SOSTEGNO'!F20</f>
        <v>0</v>
      </c>
      <c r="G20" s="46">
        <f>'CME SOSTEGNO'!G20</f>
        <v>0</v>
      </c>
      <c r="H20" s="47">
        <f>'CME SOSTEGNO'!J20</f>
        <v>0</v>
      </c>
      <c r="I20" s="48">
        <f t="shared" si="0"/>
        <v>0</v>
      </c>
      <c r="J20" s="55">
        <f>'CME SOSTEGNO'!H20</f>
        <v>0</v>
      </c>
      <c r="K20" s="55">
        <f>'CME SOSTEGNO'!I20</f>
        <v>0</v>
      </c>
      <c r="L20" s="47">
        <f t="shared" si="3"/>
        <v>0</v>
      </c>
      <c r="M20" s="64">
        <f t="shared" si="1"/>
        <v>0</v>
      </c>
      <c r="N20" s="62">
        <f t="shared" si="2"/>
        <v>0</v>
      </c>
    </row>
    <row r="21" spans="1:14" ht="22.95" customHeight="1">
      <c r="A21" s="45">
        <v>10</v>
      </c>
      <c r="B21" s="46">
        <f>'CME SOSTEGNO'!B21</f>
        <v>0</v>
      </c>
      <c r="C21" s="46">
        <f>'CME SOSTEGNO'!C21</f>
        <v>0</v>
      </c>
      <c r="D21" s="46">
        <f>'CME SOSTEGNO'!D21</f>
        <v>0</v>
      </c>
      <c r="E21" s="46">
        <f>'CME SOSTEGNO'!E21</f>
        <v>0</v>
      </c>
      <c r="F21" s="46">
        <f>'CME SOSTEGNO'!F21</f>
        <v>0</v>
      </c>
      <c r="G21" s="46">
        <f>'CME SOSTEGNO'!G21</f>
        <v>0</v>
      </c>
      <c r="H21" s="47">
        <f>'CME SOSTEGNO'!J21</f>
        <v>0</v>
      </c>
      <c r="I21" s="48">
        <f t="shared" si="0"/>
        <v>0</v>
      </c>
      <c r="J21" s="55">
        <f>'CME SOSTEGNO'!H21</f>
        <v>0</v>
      </c>
      <c r="K21" s="55">
        <f>'CME SOSTEGNO'!I21</f>
        <v>0</v>
      </c>
      <c r="L21" s="47">
        <f t="shared" si="3"/>
        <v>0</v>
      </c>
      <c r="M21" s="64">
        <f t="shared" si="1"/>
        <v>0</v>
      </c>
      <c r="N21" s="62">
        <f t="shared" si="2"/>
        <v>0</v>
      </c>
    </row>
    <row r="22" spans="1:14" ht="22.95" customHeight="1">
      <c r="A22" s="45">
        <v>11</v>
      </c>
      <c r="B22" s="46">
        <f>'CME SOSTEGNO'!B22</f>
        <v>0</v>
      </c>
      <c r="C22" s="46">
        <f>'CME SOSTEGNO'!C22</f>
        <v>0</v>
      </c>
      <c r="D22" s="46">
        <f>'CME SOSTEGNO'!D22</f>
        <v>0</v>
      </c>
      <c r="E22" s="46">
        <f>'CME SOSTEGNO'!E22</f>
        <v>0</v>
      </c>
      <c r="F22" s="46">
        <f>'CME SOSTEGNO'!F22</f>
        <v>0</v>
      </c>
      <c r="G22" s="46">
        <f>'CME SOSTEGNO'!G22</f>
        <v>0</v>
      </c>
      <c r="H22" s="47">
        <f>'CME SOSTEGNO'!J22</f>
        <v>0</v>
      </c>
      <c r="I22" s="48">
        <f t="shared" si="0"/>
        <v>0</v>
      </c>
      <c r="J22" s="55">
        <f>'CME SOSTEGNO'!H22</f>
        <v>0</v>
      </c>
      <c r="K22" s="55">
        <f>'CME SOSTEGNO'!I22</f>
        <v>0</v>
      </c>
      <c r="L22" s="47">
        <f t="shared" si="3"/>
        <v>0</v>
      </c>
      <c r="M22" s="64">
        <f t="shared" si="1"/>
        <v>0</v>
      </c>
      <c r="N22" s="62">
        <f t="shared" si="2"/>
        <v>0</v>
      </c>
    </row>
    <row r="23" spans="1:14" ht="22.95" customHeight="1">
      <c r="A23" s="45">
        <v>12</v>
      </c>
      <c r="B23" s="46">
        <f>'CME SOSTEGNO'!B23</f>
        <v>0</v>
      </c>
      <c r="C23" s="46">
        <f>'CME SOSTEGNO'!C23</f>
        <v>0</v>
      </c>
      <c r="D23" s="46">
        <f>'CME SOSTEGNO'!D23</f>
        <v>0</v>
      </c>
      <c r="E23" s="46">
        <f>'CME SOSTEGNO'!E23</f>
        <v>0</v>
      </c>
      <c r="F23" s="46">
        <f>'CME SOSTEGNO'!F23</f>
        <v>0</v>
      </c>
      <c r="G23" s="46">
        <f>'CME SOSTEGNO'!G23</f>
        <v>0</v>
      </c>
      <c r="H23" s="47">
        <f>'CME SOSTEGNO'!J23</f>
        <v>0</v>
      </c>
      <c r="I23" s="48">
        <f t="shared" si="0"/>
        <v>0</v>
      </c>
      <c r="J23" s="55">
        <f>'CME SOSTEGNO'!H23</f>
        <v>0</v>
      </c>
      <c r="K23" s="55">
        <f>'CME SOSTEGNO'!I23</f>
        <v>0</v>
      </c>
      <c r="L23" s="47">
        <f t="shared" si="3"/>
        <v>0</v>
      </c>
      <c r="M23" s="64">
        <f t="shared" si="1"/>
        <v>0</v>
      </c>
      <c r="N23" s="62">
        <f t="shared" si="2"/>
        <v>0</v>
      </c>
    </row>
    <row r="24" spans="1:14" ht="22.95" customHeight="1">
      <c r="A24" s="45">
        <v>13</v>
      </c>
      <c r="B24" s="46">
        <f>'CME SOSTEGNO'!B24</f>
        <v>0</v>
      </c>
      <c r="C24" s="46">
        <f>'CME SOSTEGNO'!C24</f>
        <v>0</v>
      </c>
      <c r="D24" s="46">
        <f>'CME SOSTEGNO'!D24</f>
        <v>0</v>
      </c>
      <c r="E24" s="46">
        <f>'CME SOSTEGNO'!E24</f>
        <v>0</v>
      </c>
      <c r="F24" s="46">
        <f>'CME SOSTEGNO'!F24</f>
        <v>0</v>
      </c>
      <c r="G24" s="46">
        <f>'CME SOSTEGNO'!G24</f>
        <v>0</v>
      </c>
      <c r="H24" s="47">
        <f>'CME SOSTEGNO'!J24</f>
        <v>0</v>
      </c>
      <c r="I24" s="48">
        <f t="shared" si="0"/>
        <v>0</v>
      </c>
      <c r="J24" s="55">
        <f>'CME SOSTEGNO'!H24</f>
        <v>0</v>
      </c>
      <c r="K24" s="55">
        <f>'CME SOSTEGNO'!I24</f>
        <v>0</v>
      </c>
      <c r="L24" s="47">
        <f t="shared" si="3"/>
        <v>0</v>
      </c>
      <c r="M24" s="64">
        <f t="shared" si="1"/>
        <v>0</v>
      </c>
      <c r="N24" s="62">
        <f t="shared" si="2"/>
        <v>0</v>
      </c>
    </row>
    <row r="25" spans="1:14" ht="22.95" customHeight="1">
      <c r="A25" s="45">
        <v>14</v>
      </c>
      <c r="B25" s="46">
        <f>'CME SOSTEGNO'!B25</f>
        <v>0</v>
      </c>
      <c r="C25" s="46">
        <f>'CME SOSTEGNO'!C25</f>
        <v>0</v>
      </c>
      <c r="D25" s="46">
        <f>'CME SOSTEGNO'!D25</f>
        <v>0</v>
      </c>
      <c r="E25" s="46">
        <f>'CME SOSTEGNO'!E25</f>
        <v>0</v>
      </c>
      <c r="F25" s="46">
        <f>'CME SOSTEGNO'!F25</f>
        <v>0</v>
      </c>
      <c r="G25" s="46">
        <f>'CME SOSTEGNO'!G25</f>
        <v>0</v>
      </c>
      <c r="H25" s="47">
        <f>'CME SOSTEGNO'!J25</f>
        <v>0</v>
      </c>
      <c r="I25" s="48">
        <f t="shared" si="0"/>
        <v>0</v>
      </c>
      <c r="J25" s="55">
        <f>'CME SOSTEGNO'!H25</f>
        <v>0</v>
      </c>
      <c r="K25" s="55">
        <f>'CME SOSTEGNO'!I25</f>
        <v>0</v>
      </c>
      <c r="L25" s="47">
        <f t="shared" si="3"/>
        <v>0</v>
      </c>
      <c r="M25" s="64">
        <f t="shared" si="1"/>
        <v>0</v>
      </c>
      <c r="N25" s="62">
        <f t="shared" si="2"/>
        <v>0</v>
      </c>
    </row>
    <row r="26" spans="1:14" ht="22.95" customHeight="1">
      <c r="A26" s="45">
        <v>15</v>
      </c>
      <c r="B26" s="46">
        <f>'CME SOSTEGNO'!B26</f>
        <v>0</v>
      </c>
      <c r="C26" s="46">
        <f>'CME SOSTEGNO'!C26</f>
        <v>0</v>
      </c>
      <c r="D26" s="46">
        <f>'CME SOSTEGNO'!D26</f>
        <v>0</v>
      </c>
      <c r="E26" s="46">
        <f>'CME SOSTEGNO'!E26</f>
        <v>0</v>
      </c>
      <c r="F26" s="46">
        <f>'CME SOSTEGNO'!F26</f>
        <v>0</v>
      </c>
      <c r="G26" s="46">
        <f>'CME SOSTEGNO'!G26</f>
        <v>0</v>
      </c>
      <c r="H26" s="47">
        <f>'CME SOSTEGNO'!J26</f>
        <v>0</v>
      </c>
      <c r="I26" s="48">
        <f t="shared" si="0"/>
        <v>0</v>
      </c>
      <c r="J26" s="55">
        <f>'CME SOSTEGNO'!H26</f>
        <v>0</v>
      </c>
      <c r="K26" s="55">
        <f>'CME SOSTEGNO'!I26</f>
        <v>0</v>
      </c>
      <c r="L26" s="47">
        <f t="shared" si="3"/>
        <v>0</v>
      </c>
      <c r="M26" s="64">
        <f t="shared" si="1"/>
        <v>0</v>
      </c>
      <c r="N26" s="62">
        <f t="shared" si="2"/>
        <v>0</v>
      </c>
    </row>
    <row r="27" spans="1:14" ht="22.95" customHeight="1">
      <c r="A27" s="45">
        <v>16</v>
      </c>
      <c r="B27" s="46">
        <f>'CME SOSTEGNO'!B27</f>
        <v>0</v>
      </c>
      <c r="C27" s="46">
        <f>'CME SOSTEGNO'!C27</f>
        <v>0</v>
      </c>
      <c r="D27" s="46">
        <f>'CME SOSTEGNO'!D27</f>
        <v>0</v>
      </c>
      <c r="E27" s="46">
        <f>'CME SOSTEGNO'!E27</f>
        <v>0</v>
      </c>
      <c r="F27" s="46">
        <f>'CME SOSTEGNO'!F27</f>
        <v>0</v>
      </c>
      <c r="G27" s="46">
        <f>'CME SOSTEGNO'!G27</f>
        <v>0</v>
      </c>
      <c r="H27" s="47">
        <f>'CME SOSTEGNO'!J27</f>
        <v>0</v>
      </c>
      <c r="I27" s="48">
        <f t="shared" si="0"/>
        <v>0</v>
      </c>
      <c r="J27" s="55">
        <f>'CME SOSTEGNO'!H27</f>
        <v>0</v>
      </c>
      <c r="K27" s="55">
        <f>'CME SOSTEGNO'!I27</f>
        <v>0</v>
      </c>
      <c r="L27" s="47">
        <f t="shared" si="3"/>
        <v>0</v>
      </c>
      <c r="M27" s="64">
        <f t="shared" si="1"/>
        <v>0</v>
      </c>
      <c r="N27" s="62">
        <f t="shared" si="2"/>
        <v>0</v>
      </c>
    </row>
    <row r="28" spans="1:14" ht="22.95" customHeight="1">
      <c r="A28" s="45">
        <v>17</v>
      </c>
      <c r="B28" s="46">
        <f>'CME SOSTEGNO'!B28</f>
        <v>0</v>
      </c>
      <c r="C28" s="46">
        <f>'CME SOSTEGNO'!C28</f>
        <v>0</v>
      </c>
      <c r="D28" s="46">
        <f>'CME SOSTEGNO'!D28</f>
        <v>0</v>
      </c>
      <c r="E28" s="46">
        <f>'CME SOSTEGNO'!E28</f>
        <v>0</v>
      </c>
      <c r="F28" s="46">
        <f>'CME SOSTEGNO'!F28</f>
        <v>0</v>
      </c>
      <c r="G28" s="46">
        <f>'CME SOSTEGNO'!G28</f>
        <v>0</v>
      </c>
      <c r="H28" s="47">
        <f>'CME SOSTEGNO'!J28</f>
        <v>0</v>
      </c>
      <c r="I28" s="48">
        <f t="shared" si="0"/>
        <v>0</v>
      </c>
      <c r="J28" s="55">
        <f>'CME SOSTEGNO'!H28</f>
        <v>0</v>
      </c>
      <c r="K28" s="55">
        <f>'CME SOSTEGNO'!I28</f>
        <v>0</v>
      </c>
      <c r="L28" s="47">
        <f t="shared" si="3"/>
        <v>0</v>
      </c>
      <c r="M28" s="64">
        <f t="shared" si="1"/>
        <v>0</v>
      </c>
      <c r="N28" s="62">
        <f t="shared" si="2"/>
        <v>0</v>
      </c>
    </row>
    <row r="29" spans="1:14" ht="22.95" customHeight="1">
      <c r="A29" s="45">
        <v>18</v>
      </c>
      <c r="B29" s="46">
        <f>'CME SOSTEGNO'!B29</f>
        <v>0</v>
      </c>
      <c r="C29" s="46">
        <f>'CME SOSTEGNO'!C29</f>
        <v>0</v>
      </c>
      <c r="D29" s="46">
        <f>'CME SOSTEGNO'!D29</f>
        <v>0</v>
      </c>
      <c r="E29" s="46">
        <f>'CME SOSTEGNO'!E29</f>
        <v>0</v>
      </c>
      <c r="F29" s="46">
        <f>'CME SOSTEGNO'!F29</f>
        <v>0</v>
      </c>
      <c r="G29" s="46">
        <f>'CME SOSTEGNO'!G29</f>
        <v>0</v>
      </c>
      <c r="H29" s="47">
        <f>'CME SOSTEGNO'!J29</f>
        <v>0</v>
      </c>
      <c r="I29" s="48">
        <f t="shared" si="0"/>
        <v>0</v>
      </c>
      <c r="J29" s="55">
        <f>'CME SOSTEGNO'!H29</f>
        <v>0</v>
      </c>
      <c r="K29" s="55">
        <f>'CME SOSTEGNO'!I29</f>
        <v>0</v>
      </c>
      <c r="L29" s="47">
        <f t="shared" si="3"/>
        <v>0</v>
      </c>
      <c r="M29" s="64">
        <f t="shared" si="1"/>
        <v>0</v>
      </c>
      <c r="N29" s="62">
        <f t="shared" si="2"/>
        <v>0</v>
      </c>
    </row>
    <row r="30" spans="1:14" ht="22.95" customHeight="1">
      <c r="A30" s="45">
        <v>19</v>
      </c>
      <c r="B30" s="46">
        <f>'CME SOSTEGNO'!B30</f>
        <v>0</v>
      </c>
      <c r="C30" s="46">
        <f>'CME SOSTEGNO'!C30</f>
        <v>0</v>
      </c>
      <c r="D30" s="46">
        <f>'CME SOSTEGNO'!D30</f>
        <v>0</v>
      </c>
      <c r="E30" s="46">
        <f>'CME SOSTEGNO'!E30</f>
        <v>0</v>
      </c>
      <c r="F30" s="46">
        <f>'CME SOSTEGNO'!F30</f>
        <v>0</v>
      </c>
      <c r="G30" s="46">
        <f>'CME SOSTEGNO'!G30</f>
        <v>0</v>
      </c>
      <c r="H30" s="47">
        <f>'CME SOSTEGNO'!J30</f>
        <v>0</v>
      </c>
      <c r="I30" s="48">
        <f t="shared" si="0"/>
        <v>0</v>
      </c>
      <c r="J30" s="55">
        <f>'CME SOSTEGNO'!H30</f>
        <v>0</v>
      </c>
      <c r="K30" s="55">
        <f>'CME SOSTEGNO'!I30</f>
        <v>0</v>
      </c>
      <c r="L30" s="47">
        <f t="shared" si="3"/>
        <v>0</v>
      </c>
      <c r="M30" s="64">
        <f t="shared" si="1"/>
        <v>0</v>
      </c>
      <c r="N30" s="62">
        <f t="shared" si="2"/>
        <v>0</v>
      </c>
    </row>
    <row r="31" spans="1:14" ht="22.95" customHeight="1" thickBot="1">
      <c r="A31" s="49">
        <v>20</v>
      </c>
      <c r="B31" s="50">
        <f>'CME SOSTEGNO'!B31</f>
        <v>0</v>
      </c>
      <c r="C31" s="50">
        <f>'CME SOSTEGNO'!C31</f>
        <v>0</v>
      </c>
      <c r="D31" s="50">
        <f>'CME SOSTEGNO'!D31</f>
        <v>0</v>
      </c>
      <c r="E31" s="50">
        <f>'CME SOSTEGNO'!E31</f>
        <v>0</v>
      </c>
      <c r="F31" s="50">
        <f>'CME SOSTEGNO'!F31</f>
        <v>0</v>
      </c>
      <c r="G31" s="50">
        <f>'CME SOSTEGNO'!G31</f>
        <v>0</v>
      </c>
      <c r="H31" s="51">
        <f>'CME SOSTEGNO'!J31</f>
        <v>0</v>
      </c>
      <c r="I31" s="48">
        <f t="shared" si="0"/>
        <v>0</v>
      </c>
      <c r="J31" s="93">
        <f>'CME SOSTEGNO'!H31</f>
        <v>0</v>
      </c>
      <c r="K31" s="93">
        <f>'CME SOSTEGNO'!I31</f>
        <v>0</v>
      </c>
      <c r="L31" s="47">
        <f t="shared" si="3"/>
        <v>0</v>
      </c>
      <c r="M31" s="65">
        <f t="shared" si="1"/>
        <v>0</v>
      </c>
      <c r="N31" s="63">
        <f t="shared" si="2"/>
        <v>0</v>
      </c>
    </row>
    <row r="32" spans="1:14" ht="25.2" customHeight="1" thickBot="1">
      <c r="A32" s="28"/>
      <c r="B32" s="52"/>
      <c r="C32" s="52"/>
      <c r="D32" s="52"/>
      <c r="E32" s="52"/>
      <c r="F32" s="191"/>
      <c r="G32" s="86" t="s">
        <v>62</v>
      </c>
      <c r="H32" s="87">
        <f>'CME SOSTEGNO'!J32</f>
        <v>0</v>
      </c>
      <c r="I32" s="87">
        <f>IF(SUM(I12:I31)&gt;200,ROUND(SUM(I12:I31),0),SUM(I12:I31))</f>
        <v>0</v>
      </c>
      <c r="J32" s="74"/>
      <c r="K32" s="74"/>
      <c r="L32" s="87">
        <f>IF(SUM(L12:L31)&gt;200,ROUND(SUM(L12:L31),0),SUM(L12:L31))</f>
        <v>0</v>
      </c>
      <c r="M32" s="88">
        <f>L32*$E$8</f>
        <v>0</v>
      </c>
      <c r="N32" s="75">
        <f>L32*$L$8</f>
        <v>0</v>
      </c>
    </row>
    <row r="33" spans="1:14" ht="21">
      <c r="A33" s="28"/>
      <c r="B33" s="2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0.199999999999999" customHeight="1">
      <c r="A34" s="21"/>
      <c r="B34" s="29"/>
      <c r="C34" s="15"/>
      <c r="D34" s="200"/>
      <c r="E34" s="200"/>
      <c r="F34" s="29"/>
      <c r="G34" s="199"/>
      <c r="H34" s="21"/>
      <c r="I34" s="21"/>
      <c r="J34" s="200"/>
      <c r="K34" s="201"/>
      <c r="L34" s="201"/>
      <c r="M34" s="201"/>
      <c r="N34" s="20"/>
    </row>
    <row r="38" spans="1:14" ht="16.2" thickBo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ht="21.6" thickBot="1">
      <c r="A39" s="222" t="s">
        <v>32</v>
      </c>
      <c r="B39" s="222"/>
      <c r="C39" s="222"/>
      <c r="D39" s="222"/>
      <c r="E39" s="222"/>
      <c r="F39" s="161"/>
      <c r="G39" s="162"/>
      <c r="H39" s="163" t="s">
        <v>34</v>
      </c>
      <c r="I39" s="223">
        <f>I2</f>
        <v>0</v>
      </c>
      <c r="J39" s="224"/>
      <c r="K39" s="225"/>
      <c r="L39" s="161"/>
      <c r="M39" s="192" t="s">
        <v>67</v>
      </c>
      <c r="N39" s="164"/>
    </row>
    <row r="40" spans="1:14" ht="16.2" thickBot="1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1:14" ht="21.6" thickBot="1">
      <c r="A41" s="166" t="s">
        <v>33</v>
      </c>
      <c r="B41" s="206">
        <f>'CME SOSTEGNO'!C40</f>
        <v>0</v>
      </c>
      <c r="C41" s="207"/>
      <c r="D41" s="207"/>
      <c r="E41" s="208"/>
      <c r="F41" s="166"/>
      <c r="G41" s="166" t="s">
        <v>14</v>
      </c>
      <c r="H41" s="206">
        <f>'CME SOSTEGNO'!J40</f>
        <v>0</v>
      </c>
      <c r="I41" s="207"/>
      <c r="J41" s="207"/>
      <c r="K41" s="208"/>
      <c r="L41" s="161"/>
      <c r="M41" s="161"/>
      <c r="N41" s="165"/>
    </row>
    <row r="42" spans="1:14" ht="16.2" thickBot="1">
      <c r="A42" s="167"/>
      <c r="B42" s="168"/>
      <c r="C42" s="169"/>
      <c r="D42" s="169"/>
      <c r="E42" s="168"/>
      <c r="F42" s="167"/>
      <c r="G42" s="170"/>
      <c r="H42" s="170"/>
      <c r="I42" s="170"/>
      <c r="J42" s="25"/>
      <c r="K42" s="25"/>
      <c r="L42" s="165"/>
      <c r="M42" s="165"/>
      <c r="N42" s="165"/>
    </row>
    <row r="43" spans="1:14" ht="43.95" customHeight="1" thickBot="1">
      <c r="A43" s="10" t="s">
        <v>2</v>
      </c>
      <c r="B43" s="209" t="s">
        <v>29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1"/>
    </row>
    <row r="44" spans="1:14" ht="16.2" thickBo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6.2" thickBot="1">
      <c r="A45" s="11" t="s">
        <v>16</v>
      </c>
      <c r="B45" s="12"/>
      <c r="C45" s="12"/>
      <c r="D45" s="35"/>
      <c r="E45" s="16">
        <v>105</v>
      </c>
      <c r="F45" s="13"/>
      <c r="G45" s="11" t="s">
        <v>12</v>
      </c>
      <c r="H45" s="12"/>
      <c r="I45" s="12"/>
      <c r="J45" s="14"/>
      <c r="K45" s="14"/>
      <c r="L45" s="16">
        <f>E45*70%</f>
        <v>73.5</v>
      </c>
      <c r="M45" s="9"/>
      <c r="N45" s="9"/>
    </row>
    <row r="46" spans="1:14" ht="16.2" thickBo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4" thickBot="1">
      <c r="A47" s="217" t="s">
        <v>31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</row>
    <row r="48" spans="1:14" ht="93">
      <c r="A48" s="76" t="s">
        <v>3</v>
      </c>
      <c r="B48" s="77" t="s">
        <v>4</v>
      </c>
      <c r="C48" s="77" t="s">
        <v>5</v>
      </c>
      <c r="D48" s="77" t="s">
        <v>6</v>
      </c>
      <c r="E48" s="77" t="s">
        <v>7</v>
      </c>
      <c r="F48" s="77" t="s">
        <v>21</v>
      </c>
      <c r="G48" s="77" t="s">
        <v>17</v>
      </c>
      <c r="H48" s="89" t="s">
        <v>24</v>
      </c>
      <c r="I48" s="90" t="s">
        <v>56</v>
      </c>
      <c r="J48" s="90" t="s">
        <v>35</v>
      </c>
      <c r="K48" s="90" t="s">
        <v>36</v>
      </c>
      <c r="L48" s="77" t="s">
        <v>37</v>
      </c>
      <c r="M48" s="91" t="s">
        <v>18</v>
      </c>
      <c r="N48" s="92" t="s">
        <v>19</v>
      </c>
    </row>
    <row r="49" spans="1:19" ht="18">
      <c r="A49" s="45">
        <v>21</v>
      </c>
      <c r="B49" s="46" t="str">
        <f>'CME SOSTEGNO'!B49</f>
        <v xml:space="preserve"> </v>
      </c>
      <c r="C49" s="46" t="str">
        <f>'CME SOSTEGNO'!C49</f>
        <v xml:space="preserve"> </v>
      </c>
      <c r="D49" s="46" t="str">
        <f>'CME SOSTEGNO'!D49</f>
        <v xml:space="preserve"> </v>
      </c>
      <c r="E49" s="46" t="str">
        <f>'CME SOSTEGNO'!E49</f>
        <v xml:space="preserve"> </v>
      </c>
      <c r="F49" s="46">
        <f>'CME SOSTEGNO'!F49</f>
        <v>0</v>
      </c>
      <c r="G49" s="46">
        <f>'CME SOSTEGNO'!G49</f>
        <v>0</v>
      </c>
      <c r="H49" s="47">
        <f>'CME SOSTEGNO'!J49</f>
        <v>0</v>
      </c>
      <c r="I49" s="48">
        <f t="shared" ref="I49:I67" si="4">H49</f>
        <v>0</v>
      </c>
      <c r="J49" s="55">
        <f>'CME SOSTEGNO'!H49</f>
        <v>0</v>
      </c>
      <c r="K49" s="55">
        <f>'CME SOSTEGNO'!I49</f>
        <v>0</v>
      </c>
      <c r="L49" s="47">
        <f>ROUND(J49*K49,2)</f>
        <v>0</v>
      </c>
      <c r="M49" s="64">
        <f t="shared" ref="M49:M67" si="5">L49*$E$8</f>
        <v>0</v>
      </c>
      <c r="N49" s="62">
        <f t="shared" ref="N49:N67" si="6">L49*$L$8</f>
        <v>0</v>
      </c>
    </row>
    <row r="50" spans="1:19" ht="18">
      <c r="A50" s="45">
        <v>22</v>
      </c>
      <c r="B50" s="46" t="str">
        <f>'CME SOSTEGNO'!B50</f>
        <v xml:space="preserve"> </v>
      </c>
      <c r="C50" s="46" t="str">
        <f>'CME SOSTEGNO'!C50</f>
        <v xml:space="preserve"> </v>
      </c>
      <c r="D50" s="46" t="str">
        <f>'CME SOSTEGNO'!D50</f>
        <v xml:space="preserve"> </v>
      </c>
      <c r="E50" s="46" t="str">
        <f>'CME SOSTEGNO'!E50</f>
        <v xml:space="preserve"> </v>
      </c>
      <c r="F50" s="46">
        <f>'CME SOSTEGNO'!F50</f>
        <v>0</v>
      </c>
      <c r="G50" s="46">
        <f>'CME SOSTEGNO'!G50</f>
        <v>0</v>
      </c>
      <c r="H50" s="47">
        <f>'CME SOSTEGNO'!J50</f>
        <v>0</v>
      </c>
      <c r="I50" s="48">
        <f t="shared" si="4"/>
        <v>0</v>
      </c>
      <c r="J50" s="55">
        <v>0</v>
      </c>
      <c r="K50" s="55">
        <v>0</v>
      </c>
      <c r="L50" s="47">
        <f t="shared" ref="L50:L68" si="7">ROUND(J50*K50,2)</f>
        <v>0</v>
      </c>
      <c r="M50" s="64">
        <f t="shared" si="5"/>
        <v>0</v>
      </c>
      <c r="N50" s="62">
        <f t="shared" si="6"/>
        <v>0</v>
      </c>
    </row>
    <row r="51" spans="1:19" ht="18">
      <c r="A51" s="45">
        <v>23</v>
      </c>
      <c r="B51" s="46" t="str">
        <f>'CME SOSTEGNO'!B51</f>
        <v xml:space="preserve"> </v>
      </c>
      <c r="C51" s="46" t="str">
        <f>'CME SOSTEGNO'!C51</f>
        <v xml:space="preserve"> </v>
      </c>
      <c r="D51" s="46" t="str">
        <f>'CME SOSTEGNO'!D51</f>
        <v xml:space="preserve"> </v>
      </c>
      <c r="E51" s="46" t="str">
        <f>'CME SOSTEGNO'!E51</f>
        <v xml:space="preserve"> </v>
      </c>
      <c r="F51" s="46">
        <f>'CME SOSTEGNO'!F51</f>
        <v>0</v>
      </c>
      <c r="G51" s="46">
        <f>'CME SOSTEGNO'!G51</f>
        <v>0</v>
      </c>
      <c r="H51" s="47">
        <f>'CME SOSTEGNO'!J51</f>
        <v>0</v>
      </c>
      <c r="I51" s="48">
        <f t="shared" si="4"/>
        <v>0</v>
      </c>
      <c r="J51" s="55">
        <v>0</v>
      </c>
      <c r="K51" s="55">
        <v>0</v>
      </c>
      <c r="L51" s="47">
        <f t="shared" si="7"/>
        <v>0</v>
      </c>
      <c r="M51" s="64">
        <f t="shared" si="5"/>
        <v>0</v>
      </c>
      <c r="N51" s="62">
        <f t="shared" si="6"/>
        <v>0</v>
      </c>
    </row>
    <row r="52" spans="1:19" ht="18">
      <c r="A52" s="45">
        <v>24</v>
      </c>
      <c r="B52" s="46" t="str">
        <f>'CME SOSTEGNO'!B52</f>
        <v xml:space="preserve"> </v>
      </c>
      <c r="C52" s="46" t="str">
        <f>'CME SOSTEGNO'!C52</f>
        <v xml:space="preserve"> </v>
      </c>
      <c r="D52" s="46" t="str">
        <f>'CME SOSTEGNO'!D52</f>
        <v xml:space="preserve"> </v>
      </c>
      <c r="E52" s="46" t="str">
        <f>'CME SOSTEGNO'!E52</f>
        <v xml:space="preserve"> </v>
      </c>
      <c r="F52" s="46">
        <f>'CME SOSTEGNO'!F52</f>
        <v>0</v>
      </c>
      <c r="G52" s="46">
        <f>'CME SOSTEGNO'!G52</f>
        <v>0</v>
      </c>
      <c r="H52" s="47">
        <f>'CME SOSTEGNO'!J52</f>
        <v>0</v>
      </c>
      <c r="I52" s="48">
        <f t="shared" si="4"/>
        <v>0</v>
      </c>
      <c r="J52" s="55">
        <v>0</v>
      </c>
      <c r="K52" s="55">
        <v>0</v>
      </c>
      <c r="L52" s="47">
        <f t="shared" si="7"/>
        <v>0</v>
      </c>
      <c r="M52" s="64">
        <f t="shared" si="5"/>
        <v>0</v>
      </c>
      <c r="N52" s="62">
        <f t="shared" si="6"/>
        <v>0</v>
      </c>
    </row>
    <row r="53" spans="1:19" ht="18">
      <c r="A53" s="45">
        <v>25</v>
      </c>
      <c r="B53" s="46" t="str">
        <f>'CME SOSTEGNO'!B53</f>
        <v xml:space="preserve"> </v>
      </c>
      <c r="C53" s="46" t="str">
        <f>'CME SOSTEGNO'!C53</f>
        <v xml:space="preserve"> </v>
      </c>
      <c r="D53" s="46" t="str">
        <f>'CME SOSTEGNO'!D53</f>
        <v xml:space="preserve"> </v>
      </c>
      <c r="E53" s="46" t="str">
        <f>'CME SOSTEGNO'!E53</f>
        <v xml:space="preserve"> </v>
      </c>
      <c r="F53" s="46">
        <f>'CME SOSTEGNO'!F53</f>
        <v>0</v>
      </c>
      <c r="G53" s="46">
        <f>'CME SOSTEGNO'!G53</f>
        <v>0</v>
      </c>
      <c r="H53" s="47">
        <f>'CME SOSTEGNO'!J53</f>
        <v>0</v>
      </c>
      <c r="I53" s="48">
        <f t="shared" si="4"/>
        <v>0</v>
      </c>
      <c r="J53" s="55">
        <f>'CME SOSTEGNO'!H53</f>
        <v>0</v>
      </c>
      <c r="K53" s="55">
        <f>'CME SOSTEGNO'!I53</f>
        <v>0</v>
      </c>
      <c r="L53" s="47">
        <f t="shared" si="7"/>
        <v>0</v>
      </c>
      <c r="M53" s="64">
        <f t="shared" si="5"/>
        <v>0</v>
      </c>
      <c r="N53" s="62">
        <f t="shared" si="6"/>
        <v>0</v>
      </c>
    </row>
    <row r="54" spans="1:19" ht="18.600000000000001" thickBot="1">
      <c r="A54" s="45">
        <v>26</v>
      </c>
      <c r="B54" s="46" t="str">
        <f>'CME SOSTEGNO'!B54</f>
        <v xml:space="preserve"> </v>
      </c>
      <c r="C54" s="46" t="str">
        <f>'CME SOSTEGNO'!C54</f>
        <v xml:space="preserve"> </v>
      </c>
      <c r="D54" s="46" t="str">
        <f>'CME SOSTEGNO'!D54</f>
        <v xml:space="preserve"> </v>
      </c>
      <c r="E54" s="46" t="str">
        <f>'CME SOSTEGNO'!E54</f>
        <v xml:space="preserve"> </v>
      </c>
      <c r="F54" s="46">
        <f>'CME SOSTEGNO'!F54</f>
        <v>0</v>
      </c>
      <c r="G54" s="46">
        <f>'CME SOSTEGNO'!G54</f>
        <v>0</v>
      </c>
      <c r="H54" s="47">
        <f>'CME SOSTEGNO'!J54</f>
        <v>0</v>
      </c>
      <c r="I54" s="48">
        <f t="shared" si="4"/>
        <v>0</v>
      </c>
      <c r="J54" s="55">
        <f>'CME SOSTEGNO'!H54</f>
        <v>0</v>
      </c>
      <c r="K54" s="55">
        <f>'CME SOSTEGNO'!I54</f>
        <v>0</v>
      </c>
      <c r="L54" s="47">
        <f t="shared" si="7"/>
        <v>0</v>
      </c>
      <c r="M54" s="64">
        <f t="shared" si="5"/>
        <v>0</v>
      </c>
      <c r="N54" s="62">
        <f t="shared" si="6"/>
        <v>0</v>
      </c>
    </row>
    <row r="55" spans="1:19" ht="18">
      <c r="A55" s="45">
        <v>27</v>
      </c>
      <c r="B55" s="46" t="str">
        <f>'CME SOSTEGNO'!B55</f>
        <v xml:space="preserve"> </v>
      </c>
      <c r="C55" s="46" t="str">
        <f>'CME SOSTEGNO'!C55</f>
        <v xml:space="preserve"> </v>
      </c>
      <c r="D55" s="46" t="str">
        <f>'CME SOSTEGNO'!D55</f>
        <v xml:space="preserve"> </v>
      </c>
      <c r="E55" s="46" t="str">
        <f>'CME SOSTEGNO'!E55</f>
        <v xml:space="preserve"> </v>
      </c>
      <c r="F55" s="46">
        <f>'CME SOSTEGNO'!F55</f>
        <v>0</v>
      </c>
      <c r="G55" s="46">
        <f>'CME SOSTEGNO'!G55</f>
        <v>0</v>
      </c>
      <c r="H55" s="47">
        <f>'CME SOSTEGNO'!J55</f>
        <v>0</v>
      </c>
      <c r="I55" s="48">
        <f t="shared" si="4"/>
        <v>0</v>
      </c>
      <c r="J55" s="55">
        <f>'CME SOSTEGNO'!H55</f>
        <v>0</v>
      </c>
      <c r="K55" s="55">
        <f>'CME SOSTEGNO'!I55</f>
        <v>0</v>
      </c>
      <c r="L55" s="47">
        <f t="shared" si="7"/>
        <v>0</v>
      </c>
      <c r="M55" s="64">
        <f t="shared" si="5"/>
        <v>0</v>
      </c>
      <c r="N55" s="62">
        <f t="shared" si="6"/>
        <v>0</v>
      </c>
      <c r="Q55" s="36"/>
      <c r="R55" s="220" t="s">
        <v>49</v>
      </c>
      <c r="S55" s="221"/>
    </row>
    <row r="56" spans="1:19" ht="18">
      <c r="A56" s="45">
        <v>28</v>
      </c>
      <c r="B56" s="46" t="str">
        <f>'CME SOSTEGNO'!B56</f>
        <v xml:space="preserve"> </v>
      </c>
      <c r="C56" s="46" t="str">
        <f>'CME SOSTEGNO'!C56</f>
        <v xml:space="preserve"> </v>
      </c>
      <c r="D56" s="46" t="str">
        <f>'CME SOSTEGNO'!D56</f>
        <v xml:space="preserve"> </v>
      </c>
      <c r="E56" s="46" t="str">
        <f>'CME SOSTEGNO'!E56</f>
        <v xml:space="preserve"> </v>
      </c>
      <c r="F56" s="46">
        <f>'CME SOSTEGNO'!F56</f>
        <v>0</v>
      </c>
      <c r="G56" s="46">
        <f>'CME SOSTEGNO'!G56</f>
        <v>0</v>
      </c>
      <c r="H56" s="47">
        <f>'CME SOSTEGNO'!J56</f>
        <v>0</v>
      </c>
      <c r="I56" s="48">
        <f t="shared" si="4"/>
        <v>0</v>
      </c>
      <c r="J56" s="55">
        <f>'CME SOSTEGNO'!H56</f>
        <v>0</v>
      </c>
      <c r="K56" s="55">
        <f>'CME SOSTEGNO'!I56</f>
        <v>0</v>
      </c>
      <c r="L56" s="47">
        <f t="shared" si="7"/>
        <v>0</v>
      </c>
      <c r="M56" s="64">
        <f t="shared" si="5"/>
        <v>0</v>
      </c>
      <c r="N56" s="62">
        <f t="shared" si="6"/>
        <v>0</v>
      </c>
      <c r="Q56" s="36"/>
      <c r="R56" s="38" t="s">
        <v>46</v>
      </c>
      <c r="S56" s="39" t="s">
        <v>47</v>
      </c>
    </row>
    <row r="57" spans="1:19" ht="18">
      <c r="A57" s="45">
        <v>29</v>
      </c>
      <c r="B57" s="46" t="str">
        <f>'CME SOSTEGNO'!B57</f>
        <v xml:space="preserve"> </v>
      </c>
      <c r="C57" s="46" t="str">
        <f>'CME SOSTEGNO'!C57</f>
        <v xml:space="preserve"> </v>
      </c>
      <c r="D57" s="46" t="str">
        <f>'CME SOSTEGNO'!D57</f>
        <v xml:space="preserve"> </v>
      </c>
      <c r="E57" s="46" t="str">
        <f>'CME SOSTEGNO'!E57</f>
        <v xml:space="preserve"> </v>
      </c>
      <c r="F57" s="46">
        <f>'CME SOSTEGNO'!F57</f>
        <v>0</v>
      </c>
      <c r="G57" s="46">
        <f>'CME SOSTEGNO'!G57</f>
        <v>0</v>
      </c>
      <c r="H57" s="47">
        <f>'CME SOSTEGNO'!J57</f>
        <v>0</v>
      </c>
      <c r="I57" s="48">
        <f t="shared" si="4"/>
        <v>0</v>
      </c>
      <c r="J57" s="55">
        <f>'CME SOSTEGNO'!H57</f>
        <v>0</v>
      </c>
      <c r="K57" s="55">
        <f>'CME SOSTEGNO'!I57</f>
        <v>0</v>
      </c>
      <c r="L57" s="47">
        <f t="shared" si="7"/>
        <v>0</v>
      </c>
      <c r="M57" s="64">
        <f t="shared" si="5"/>
        <v>0</v>
      </c>
      <c r="N57" s="62">
        <f t="shared" si="6"/>
        <v>0</v>
      </c>
      <c r="Q57" s="37" t="s">
        <v>38</v>
      </c>
      <c r="R57" s="54">
        <f>I69</f>
        <v>0</v>
      </c>
      <c r="S57" s="60">
        <f>R57*73.5</f>
        <v>0</v>
      </c>
    </row>
    <row r="58" spans="1:19" ht="18">
      <c r="A58" s="45">
        <v>30</v>
      </c>
      <c r="B58" s="46" t="str">
        <f>'CME SOSTEGNO'!B58</f>
        <v xml:space="preserve"> </v>
      </c>
      <c r="C58" s="46" t="str">
        <f>'CME SOSTEGNO'!C58</f>
        <v xml:space="preserve"> </v>
      </c>
      <c r="D58" s="46" t="str">
        <f>'CME SOSTEGNO'!D58</f>
        <v xml:space="preserve"> </v>
      </c>
      <c r="E58" s="46" t="str">
        <f>'CME SOSTEGNO'!E58</f>
        <v xml:space="preserve"> </v>
      </c>
      <c r="F58" s="46">
        <f>'CME SOSTEGNO'!F58</f>
        <v>0</v>
      </c>
      <c r="G58" s="46">
        <f>'CME SOSTEGNO'!G58</f>
        <v>0</v>
      </c>
      <c r="H58" s="47">
        <f>'CME SOSTEGNO'!J58</f>
        <v>0</v>
      </c>
      <c r="I58" s="48">
        <f t="shared" si="4"/>
        <v>0</v>
      </c>
      <c r="J58" s="55">
        <f>'CME SOSTEGNO'!H58</f>
        <v>0</v>
      </c>
      <c r="K58" s="55">
        <f>'CME SOSTEGNO'!I58</f>
        <v>0</v>
      </c>
      <c r="L58" s="47">
        <f t="shared" si="7"/>
        <v>0</v>
      </c>
      <c r="M58" s="64">
        <f t="shared" si="5"/>
        <v>0</v>
      </c>
      <c r="N58" s="62">
        <f t="shared" si="6"/>
        <v>0</v>
      </c>
      <c r="Q58" s="37" t="s">
        <v>39</v>
      </c>
      <c r="R58" s="54">
        <f>L69</f>
        <v>0</v>
      </c>
      <c r="S58" s="60">
        <f>R58*73.5</f>
        <v>0</v>
      </c>
    </row>
    <row r="59" spans="1:19" ht="18">
      <c r="A59" s="45">
        <v>31</v>
      </c>
      <c r="B59" s="46" t="str">
        <f>'CME SOSTEGNO'!B59</f>
        <v xml:space="preserve"> </v>
      </c>
      <c r="C59" s="46" t="str">
        <f>'CME SOSTEGNO'!C59</f>
        <v xml:space="preserve"> </v>
      </c>
      <c r="D59" s="46" t="str">
        <f>'CME SOSTEGNO'!D59</f>
        <v xml:space="preserve"> </v>
      </c>
      <c r="E59" s="46" t="str">
        <f>'CME SOSTEGNO'!E59</f>
        <v xml:space="preserve"> </v>
      </c>
      <c r="F59" s="46">
        <f>'CME SOSTEGNO'!F59</f>
        <v>0</v>
      </c>
      <c r="G59" s="46">
        <f>'CME SOSTEGNO'!G59</f>
        <v>0</v>
      </c>
      <c r="H59" s="47">
        <f>'CME SOSTEGNO'!J59</f>
        <v>0</v>
      </c>
      <c r="I59" s="48">
        <f t="shared" si="4"/>
        <v>0</v>
      </c>
      <c r="J59" s="55">
        <f>'CME SOSTEGNO'!H59</f>
        <v>0</v>
      </c>
      <c r="K59" s="55">
        <f>'CME SOSTEGNO'!I59</f>
        <v>0</v>
      </c>
      <c r="L59" s="47">
        <f t="shared" si="7"/>
        <v>0</v>
      </c>
      <c r="M59" s="64">
        <f t="shared" si="5"/>
        <v>0</v>
      </c>
      <c r="N59" s="62">
        <f t="shared" si="6"/>
        <v>0</v>
      </c>
      <c r="Q59" s="37" t="s">
        <v>41</v>
      </c>
      <c r="R59" s="56">
        <f>R57-R58</f>
        <v>0</v>
      </c>
      <c r="S59" s="40"/>
    </row>
    <row r="60" spans="1:19" ht="18">
      <c r="A60" s="45">
        <v>32</v>
      </c>
      <c r="B60" s="46" t="str">
        <f>'CME SOSTEGNO'!B60</f>
        <v xml:space="preserve"> </v>
      </c>
      <c r="C60" s="46" t="str">
        <f>'CME SOSTEGNO'!C60</f>
        <v xml:space="preserve"> </v>
      </c>
      <c r="D60" s="46" t="str">
        <f>'CME SOSTEGNO'!D60</f>
        <v xml:space="preserve"> </v>
      </c>
      <c r="E60" s="46" t="str">
        <f>'CME SOSTEGNO'!E60</f>
        <v xml:space="preserve"> </v>
      </c>
      <c r="F60" s="46">
        <f>'CME SOSTEGNO'!F60</f>
        <v>0</v>
      </c>
      <c r="G60" s="46">
        <f>'CME SOSTEGNO'!G60</f>
        <v>0</v>
      </c>
      <c r="H60" s="47">
        <f>'CME SOSTEGNO'!J60</f>
        <v>0</v>
      </c>
      <c r="I60" s="48">
        <f t="shared" si="4"/>
        <v>0</v>
      </c>
      <c r="J60" s="55">
        <f>'CME SOSTEGNO'!H60</f>
        <v>0</v>
      </c>
      <c r="K60" s="55">
        <f>'CME SOSTEGNO'!I60</f>
        <v>0</v>
      </c>
      <c r="L60" s="47">
        <f t="shared" si="7"/>
        <v>0</v>
      </c>
      <c r="M60" s="64">
        <f t="shared" si="5"/>
        <v>0</v>
      </c>
      <c r="N60" s="62">
        <f t="shared" si="6"/>
        <v>0</v>
      </c>
      <c r="Q60" s="37" t="s">
        <v>40</v>
      </c>
      <c r="R60" s="53">
        <f>R59/2/100</f>
        <v>0</v>
      </c>
      <c r="S60" s="40"/>
    </row>
    <row r="61" spans="1:19" ht="18">
      <c r="A61" s="45">
        <v>33</v>
      </c>
      <c r="B61" s="46" t="str">
        <f>'CME SOSTEGNO'!B61</f>
        <v xml:space="preserve"> </v>
      </c>
      <c r="C61" s="46" t="str">
        <f>'CME SOSTEGNO'!C61</f>
        <v xml:space="preserve"> </v>
      </c>
      <c r="D61" s="46" t="str">
        <f>'CME SOSTEGNO'!D61</f>
        <v xml:space="preserve"> </v>
      </c>
      <c r="E61" s="46" t="str">
        <f>'CME SOSTEGNO'!E61</f>
        <v xml:space="preserve"> </v>
      </c>
      <c r="F61" s="46">
        <f>'CME SOSTEGNO'!F61</f>
        <v>0</v>
      </c>
      <c r="G61" s="46">
        <f>'CME SOSTEGNO'!G61</f>
        <v>0</v>
      </c>
      <c r="H61" s="47">
        <f>'CME SOSTEGNO'!J61</f>
        <v>0</v>
      </c>
      <c r="I61" s="48">
        <f t="shared" si="4"/>
        <v>0</v>
      </c>
      <c r="J61" s="55">
        <f>'CME SOSTEGNO'!H61</f>
        <v>0</v>
      </c>
      <c r="K61" s="55">
        <f>'CME SOSTEGNO'!I61</f>
        <v>0</v>
      </c>
      <c r="L61" s="47">
        <f t="shared" si="7"/>
        <v>0</v>
      </c>
      <c r="M61" s="64">
        <f t="shared" si="5"/>
        <v>0</v>
      </c>
      <c r="N61" s="62">
        <f t="shared" si="6"/>
        <v>0</v>
      </c>
      <c r="Q61" s="37" t="s">
        <v>42</v>
      </c>
      <c r="R61" s="53">
        <v>0.2</v>
      </c>
      <c r="S61" s="40"/>
    </row>
    <row r="62" spans="1:19" ht="18">
      <c r="A62" s="45">
        <v>34</v>
      </c>
      <c r="B62" s="46" t="str">
        <f>'CME SOSTEGNO'!B62</f>
        <v xml:space="preserve"> </v>
      </c>
      <c r="C62" s="46" t="str">
        <f>'CME SOSTEGNO'!C62</f>
        <v xml:space="preserve"> </v>
      </c>
      <c r="D62" s="46" t="str">
        <f>'CME SOSTEGNO'!D62</f>
        <v xml:space="preserve"> </v>
      </c>
      <c r="E62" s="46" t="str">
        <f>'CME SOSTEGNO'!E62</f>
        <v xml:space="preserve"> </v>
      </c>
      <c r="F62" s="46">
        <f>'CME SOSTEGNO'!F62</f>
        <v>0</v>
      </c>
      <c r="G62" s="46">
        <f>'CME SOSTEGNO'!G62</f>
        <v>0</v>
      </c>
      <c r="H62" s="47">
        <f>'CME SOSTEGNO'!J62</f>
        <v>0</v>
      </c>
      <c r="I62" s="48">
        <f t="shared" si="4"/>
        <v>0</v>
      </c>
      <c r="J62" s="55">
        <f>'CME SOSTEGNO'!H62</f>
        <v>0</v>
      </c>
      <c r="K62" s="55">
        <f>'CME SOSTEGNO'!I62</f>
        <v>0</v>
      </c>
      <c r="L62" s="47">
        <f t="shared" si="7"/>
        <v>0</v>
      </c>
      <c r="M62" s="64">
        <f t="shared" si="5"/>
        <v>0</v>
      </c>
      <c r="N62" s="62">
        <f t="shared" si="6"/>
        <v>0</v>
      </c>
      <c r="Q62" s="37" t="s">
        <v>43</v>
      </c>
      <c r="R62" s="53">
        <f>IF((R60-R61)&gt;0,(R60-R61),0)</f>
        <v>0</v>
      </c>
      <c r="S62" s="40"/>
    </row>
    <row r="63" spans="1:19" ht="18">
      <c r="A63" s="45">
        <v>35</v>
      </c>
      <c r="B63" s="46" t="str">
        <f>'CME SOSTEGNO'!B63</f>
        <v xml:space="preserve"> </v>
      </c>
      <c r="C63" s="46" t="str">
        <f>'CME SOSTEGNO'!C63</f>
        <v xml:space="preserve"> </v>
      </c>
      <c r="D63" s="46" t="str">
        <f>'CME SOSTEGNO'!D63</f>
        <v xml:space="preserve"> </v>
      </c>
      <c r="E63" s="46" t="str">
        <f>'CME SOSTEGNO'!E63</f>
        <v xml:space="preserve"> </v>
      </c>
      <c r="F63" s="46">
        <f>'CME SOSTEGNO'!F63</f>
        <v>0</v>
      </c>
      <c r="G63" s="46">
        <f>'CME SOSTEGNO'!G63</f>
        <v>0</v>
      </c>
      <c r="H63" s="47">
        <f>'CME SOSTEGNO'!J63</f>
        <v>0</v>
      </c>
      <c r="I63" s="48">
        <f t="shared" si="4"/>
        <v>0</v>
      </c>
      <c r="J63" s="55">
        <f>'CME SOSTEGNO'!H63</f>
        <v>0</v>
      </c>
      <c r="K63" s="55">
        <f>'CME SOSTEGNO'!I63</f>
        <v>0</v>
      </c>
      <c r="L63" s="47">
        <f t="shared" si="7"/>
        <v>0</v>
      </c>
      <c r="M63" s="64">
        <f t="shared" si="5"/>
        <v>0</v>
      </c>
      <c r="N63" s="62">
        <f t="shared" si="6"/>
        <v>0</v>
      </c>
      <c r="Q63" s="37" t="s">
        <v>44</v>
      </c>
      <c r="R63" s="61">
        <f>R58*R62</f>
        <v>0</v>
      </c>
      <c r="S63" s="57">
        <f>R63*73.5</f>
        <v>0</v>
      </c>
    </row>
    <row r="64" spans="1:19" ht="18.600000000000001" thickBot="1">
      <c r="A64" s="45">
        <v>36</v>
      </c>
      <c r="B64" s="46" t="str">
        <f>'CME SOSTEGNO'!B64</f>
        <v xml:space="preserve"> </v>
      </c>
      <c r="C64" s="46" t="str">
        <f>'CME SOSTEGNO'!C64</f>
        <v xml:space="preserve"> </v>
      </c>
      <c r="D64" s="46" t="str">
        <f>'CME SOSTEGNO'!D64</f>
        <v xml:space="preserve"> </v>
      </c>
      <c r="E64" s="46" t="str">
        <f>'CME SOSTEGNO'!E64</f>
        <v xml:space="preserve"> </v>
      </c>
      <c r="F64" s="46">
        <f>'CME SOSTEGNO'!F64</f>
        <v>0</v>
      </c>
      <c r="G64" s="46">
        <f>'CME SOSTEGNO'!G64</f>
        <v>0</v>
      </c>
      <c r="H64" s="47">
        <f>'CME SOSTEGNO'!J64</f>
        <v>0</v>
      </c>
      <c r="I64" s="48">
        <f t="shared" si="4"/>
        <v>0</v>
      </c>
      <c r="J64" s="55">
        <f>'CME SOSTEGNO'!H64</f>
        <v>0</v>
      </c>
      <c r="K64" s="55">
        <f>'CME SOSTEGNO'!I64</f>
        <v>0</v>
      </c>
      <c r="L64" s="47">
        <f t="shared" si="7"/>
        <v>0</v>
      </c>
      <c r="M64" s="64">
        <f t="shared" si="5"/>
        <v>0</v>
      </c>
      <c r="N64" s="62">
        <f t="shared" si="6"/>
        <v>0</v>
      </c>
      <c r="Q64" s="37" t="s">
        <v>45</v>
      </c>
      <c r="R64" s="58">
        <f>R58-R63</f>
        <v>0</v>
      </c>
      <c r="S64" s="59">
        <f>IF(S63&lt;S58,R64*73.5,0)</f>
        <v>0</v>
      </c>
    </row>
    <row r="65" spans="1:14" ht="18">
      <c r="A65" s="45">
        <v>37</v>
      </c>
      <c r="B65" s="46" t="str">
        <f>'CME SOSTEGNO'!B65</f>
        <v xml:space="preserve"> </v>
      </c>
      <c r="C65" s="46" t="str">
        <f>'CME SOSTEGNO'!C65</f>
        <v xml:space="preserve"> </v>
      </c>
      <c r="D65" s="46" t="str">
        <f>'CME SOSTEGNO'!D65</f>
        <v xml:space="preserve"> </v>
      </c>
      <c r="E65" s="46" t="str">
        <f>'CME SOSTEGNO'!E65</f>
        <v xml:space="preserve"> </v>
      </c>
      <c r="F65" s="46">
        <f>'CME SOSTEGNO'!F65</f>
        <v>0</v>
      </c>
      <c r="G65" s="46">
        <f>'CME SOSTEGNO'!G65</f>
        <v>0</v>
      </c>
      <c r="H65" s="47">
        <f>'CME SOSTEGNO'!J65</f>
        <v>0</v>
      </c>
      <c r="I65" s="48">
        <f t="shared" si="4"/>
        <v>0</v>
      </c>
      <c r="J65" s="55">
        <f>'CME SOSTEGNO'!H65</f>
        <v>0</v>
      </c>
      <c r="K65" s="55">
        <f>'CME SOSTEGNO'!I65</f>
        <v>0</v>
      </c>
      <c r="L65" s="47">
        <f t="shared" si="7"/>
        <v>0</v>
      </c>
      <c r="M65" s="64">
        <f t="shared" si="5"/>
        <v>0</v>
      </c>
      <c r="N65" s="62">
        <f t="shared" si="6"/>
        <v>0</v>
      </c>
    </row>
    <row r="66" spans="1:14" ht="18">
      <c r="A66" s="45">
        <v>38</v>
      </c>
      <c r="B66" s="46" t="str">
        <f>'CME SOSTEGNO'!B66</f>
        <v xml:space="preserve"> </v>
      </c>
      <c r="C66" s="46" t="str">
        <f>'CME SOSTEGNO'!C66</f>
        <v xml:space="preserve"> </v>
      </c>
      <c r="D66" s="46" t="str">
        <f>'CME SOSTEGNO'!D66</f>
        <v xml:space="preserve"> </v>
      </c>
      <c r="E66" s="46" t="str">
        <f>'CME SOSTEGNO'!E66</f>
        <v xml:space="preserve"> </v>
      </c>
      <c r="F66" s="46">
        <f>'CME SOSTEGNO'!F66</f>
        <v>0</v>
      </c>
      <c r="G66" s="46">
        <f>'CME SOSTEGNO'!G66</f>
        <v>0</v>
      </c>
      <c r="H66" s="47">
        <f>'CME SOSTEGNO'!J66</f>
        <v>0</v>
      </c>
      <c r="I66" s="48">
        <f t="shared" si="4"/>
        <v>0</v>
      </c>
      <c r="J66" s="55">
        <f>'CME SOSTEGNO'!H66</f>
        <v>0</v>
      </c>
      <c r="K66" s="55">
        <f>'CME SOSTEGNO'!I66</f>
        <v>0</v>
      </c>
      <c r="L66" s="47">
        <f t="shared" si="7"/>
        <v>0</v>
      </c>
      <c r="M66" s="64">
        <f t="shared" si="5"/>
        <v>0</v>
      </c>
      <c r="N66" s="62">
        <f t="shared" si="6"/>
        <v>0</v>
      </c>
    </row>
    <row r="67" spans="1:14" ht="18">
      <c r="A67" s="45">
        <v>39</v>
      </c>
      <c r="B67" s="46" t="str">
        <f>'CME SOSTEGNO'!B67</f>
        <v xml:space="preserve"> </v>
      </c>
      <c r="C67" s="46" t="str">
        <f>'CME SOSTEGNO'!C67</f>
        <v xml:space="preserve"> </v>
      </c>
      <c r="D67" s="46" t="str">
        <f>'CME SOSTEGNO'!D67</f>
        <v xml:space="preserve"> </v>
      </c>
      <c r="E67" s="46" t="str">
        <f>'CME SOSTEGNO'!E67</f>
        <v xml:space="preserve"> </v>
      </c>
      <c r="F67" s="46">
        <f>'CME SOSTEGNO'!F67</f>
        <v>0</v>
      </c>
      <c r="G67" s="46">
        <f>'CME SOSTEGNO'!G67</f>
        <v>0</v>
      </c>
      <c r="H67" s="47">
        <f>'CME SOSTEGNO'!J67</f>
        <v>0</v>
      </c>
      <c r="I67" s="48">
        <f t="shared" si="4"/>
        <v>0</v>
      </c>
      <c r="J67" s="55">
        <f>'CME SOSTEGNO'!H67</f>
        <v>0</v>
      </c>
      <c r="K67" s="55">
        <f>'CME SOSTEGNO'!I67</f>
        <v>0</v>
      </c>
      <c r="L67" s="47">
        <f t="shared" si="7"/>
        <v>0</v>
      </c>
      <c r="M67" s="64">
        <f t="shared" si="5"/>
        <v>0</v>
      </c>
      <c r="N67" s="62">
        <f t="shared" si="6"/>
        <v>0</v>
      </c>
    </row>
    <row r="68" spans="1:14" ht="18.600000000000001" thickBot="1">
      <c r="A68" s="184">
        <v>40</v>
      </c>
      <c r="B68" s="185" t="str">
        <f>'CME SOSTEGNO'!B68</f>
        <v xml:space="preserve"> </v>
      </c>
      <c r="C68" s="185" t="str">
        <f>'CME SOSTEGNO'!C68</f>
        <v xml:space="preserve"> </v>
      </c>
      <c r="D68" s="185" t="str">
        <f>'CME SOSTEGNO'!D68</f>
        <v xml:space="preserve"> </v>
      </c>
      <c r="E68" s="185" t="str">
        <f>'CME SOSTEGNO'!E68</f>
        <v xml:space="preserve"> </v>
      </c>
      <c r="F68" s="185">
        <f>'CME SOSTEGNO'!F68</f>
        <v>0</v>
      </c>
      <c r="G68" s="185">
        <f>'CME SOSTEGNO'!G68</f>
        <v>0</v>
      </c>
      <c r="H68" s="186">
        <f>'CME SOSTEGNO'!J68</f>
        <v>0</v>
      </c>
      <c r="I68" s="190">
        <f t="shared" ref="I68" si="8">H68</f>
        <v>0</v>
      </c>
      <c r="J68" s="187">
        <f>'CME SOSTEGNO'!H68</f>
        <v>0</v>
      </c>
      <c r="K68" s="187">
        <f>'CME SOSTEGNO'!I68</f>
        <v>0</v>
      </c>
      <c r="L68" s="47">
        <f t="shared" si="7"/>
        <v>0</v>
      </c>
      <c r="M68" s="188">
        <f t="shared" ref="M68" si="9">L68*$E$8</f>
        <v>0</v>
      </c>
      <c r="N68" s="189">
        <f t="shared" ref="N68" si="10">L68*$L$8</f>
        <v>0</v>
      </c>
    </row>
    <row r="69" spans="1:14" ht="18.600000000000001" thickBot="1">
      <c r="A69" s="28"/>
      <c r="B69" s="52"/>
      <c r="C69" s="52"/>
      <c r="D69" s="52"/>
      <c r="E69" s="52"/>
      <c r="F69" s="52"/>
      <c r="G69" s="86" t="s">
        <v>13</v>
      </c>
      <c r="H69" s="87">
        <f>'CME SOSTEGNO'!J68</f>
        <v>0</v>
      </c>
      <c r="I69" s="87">
        <f>IF(SUM(I70+I32)&gt;200,ROUND(SUM(I70+I32),0),SUM(I70+I32))</f>
        <v>0</v>
      </c>
      <c r="J69" s="74"/>
      <c r="K69" s="74"/>
      <c r="L69" s="87">
        <f>IF(SUM(L70+L32)&gt;200,ROUND(SUM(L70+L32),0),SUM(L70+L32))</f>
        <v>0</v>
      </c>
      <c r="M69" s="88">
        <f>L69*$E$8</f>
        <v>0</v>
      </c>
      <c r="N69" s="75">
        <f>L69*$L$8</f>
        <v>0</v>
      </c>
    </row>
    <row r="70" spans="1:14" ht="21.6" thickBot="1">
      <c r="A70" s="28"/>
      <c r="B70" s="29"/>
      <c r="C70" s="19"/>
      <c r="D70" s="19"/>
      <c r="E70" s="19"/>
      <c r="F70" s="20"/>
      <c r="G70" s="20"/>
      <c r="H70" s="20"/>
      <c r="I70" s="193">
        <f>SUM(I49:I68)</f>
        <v>0</v>
      </c>
      <c r="J70" s="20"/>
      <c r="K70" s="20"/>
      <c r="L70" s="193">
        <f>SUM(L49:L68)</f>
        <v>0</v>
      </c>
      <c r="M70" s="20"/>
      <c r="N70" s="20"/>
    </row>
    <row r="71" spans="1:14" ht="21.6" thickBot="1">
      <c r="A71" s="21"/>
      <c r="B71" s="29"/>
      <c r="C71" s="15" t="s">
        <v>10</v>
      </c>
      <c r="D71" s="22"/>
      <c r="E71" s="23"/>
      <c r="F71" s="29"/>
      <c r="H71" s="21"/>
      <c r="I71" s="21" t="s">
        <v>58</v>
      </c>
      <c r="J71" s="22"/>
      <c r="K71" s="32"/>
      <c r="L71" s="32"/>
      <c r="M71" s="33"/>
      <c r="N71" s="20"/>
    </row>
  </sheetData>
  <sheetProtection algorithmName="SHA-512" hashValue="GNuCgYzEzdbkojVDk/vsm0riqwtAoJ6oGaZvbYPLJIO/A4VWODVdYPnXs0Inc48BSL5dMsJsscXn1tgrNfwShw==" saltValue="v9wh/Ge22F7praGKtO3hKw==" spinCount="100000" sheet="1" objects="1" scenarios="1"/>
  <mergeCells count="13">
    <mergeCell ref="I2:K2"/>
    <mergeCell ref="A2:E2"/>
    <mergeCell ref="B4:E4"/>
    <mergeCell ref="B6:N6"/>
    <mergeCell ref="A10:N10"/>
    <mergeCell ref="H4:K4"/>
    <mergeCell ref="A47:N47"/>
    <mergeCell ref="R55:S55"/>
    <mergeCell ref="A39:E39"/>
    <mergeCell ref="I39:K39"/>
    <mergeCell ref="B41:E41"/>
    <mergeCell ref="H41:K41"/>
    <mergeCell ref="B43:N43"/>
  </mergeCells>
  <conditionalFormatting sqref="L49:L68">
    <cfRule type="cellIs" dxfId="47" priority="5" operator="greaterThan">
      <formula>$I49</formula>
    </cfRule>
  </conditionalFormatting>
  <conditionalFormatting sqref="I49:I68">
    <cfRule type="cellIs" dxfId="46" priority="3" operator="greaterThan">
      <formula>$H49</formula>
    </cfRule>
  </conditionalFormatting>
  <conditionalFormatting sqref="I12:I31">
    <cfRule type="cellIs" dxfId="45" priority="2" operator="greaterThan">
      <formula>$H12</formula>
    </cfRule>
  </conditionalFormatting>
  <conditionalFormatting sqref="L12:L31">
    <cfRule type="cellIs" dxfId="44" priority="1" operator="greaterThan">
      <formula>$I12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8" fitToHeight="2" orientation="landscape" horizontalDpi="0" verticalDpi="0"/>
  <rowBreaks count="1" manualBreakCount="1">
    <brk id="36" max="1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16" sqref="D16"/>
    </sheetView>
  </sheetViews>
  <sheetFormatPr defaultColWidth="11.19921875" defaultRowHeight="15.6"/>
  <sheetData>
    <row r="2" spans="1:9">
      <c r="A2" s="229" t="s">
        <v>64</v>
      </c>
      <c r="B2" s="229"/>
      <c r="C2" s="229"/>
      <c r="D2" s="229"/>
      <c r="E2" s="229"/>
      <c r="F2" s="229"/>
      <c r="G2" s="229"/>
      <c r="H2" s="229"/>
      <c r="I2" s="229"/>
    </row>
    <row r="3" spans="1:9">
      <c r="A3" s="229"/>
      <c r="B3" s="229"/>
      <c r="C3" s="229"/>
      <c r="D3" s="229"/>
      <c r="E3" s="229"/>
      <c r="F3" s="229"/>
      <c r="G3" s="229"/>
      <c r="H3" s="229"/>
      <c r="I3" s="229"/>
    </row>
    <row r="4" spans="1:9">
      <c r="A4" s="229"/>
      <c r="B4" s="229"/>
      <c r="C4" s="229"/>
      <c r="D4" s="229"/>
      <c r="E4" s="229"/>
      <c r="F4" s="229"/>
      <c r="G4" s="229"/>
      <c r="H4" s="229"/>
      <c r="I4" s="229"/>
    </row>
    <row r="7" spans="1:9">
      <c r="A7" s="229" t="s">
        <v>65</v>
      </c>
      <c r="B7" s="229"/>
      <c r="C7" s="229"/>
      <c r="D7" s="229"/>
      <c r="E7" s="229"/>
      <c r="F7" s="229"/>
      <c r="G7" s="229"/>
      <c r="H7" s="229"/>
      <c r="I7" s="229"/>
    </row>
    <row r="8" spans="1:9">
      <c r="A8" s="229"/>
      <c r="B8" s="229"/>
      <c r="C8" s="229"/>
      <c r="D8" s="229"/>
      <c r="E8" s="229"/>
      <c r="F8" s="229"/>
      <c r="G8" s="229"/>
      <c r="H8" s="229"/>
      <c r="I8" s="229"/>
    </row>
    <row r="9" spans="1:9">
      <c r="A9" s="229"/>
      <c r="B9" s="229"/>
      <c r="C9" s="229"/>
      <c r="D9" s="229"/>
      <c r="E9" s="229"/>
      <c r="F9" s="229"/>
      <c r="G9" s="229"/>
      <c r="H9" s="229"/>
      <c r="I9" s="229"/>
    </row>
  </sheetData>
  <sheetProtection algorithmName="SHA-512" hashValue="GWlSz9v4I0i+SC9LgaVINlOb6g3/LKG4mYu0wi/CM7iv7yIGmVMZUjQIpyVGT2lfW6Y35cnzQ9dEv/yo3or4OA==" saltValue="HVgZBWNMLs3KTxwG23e1Vw==" spinCount="100000" sheet="1" objects="1" scenarios="1"/>
  <mergeCells count="2">
    <mergeCell ref="A2:I4"/>
    <mergeCell ref="A7:I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67" zoomScaleNormal="90" zoomScalePageLayoutView="90" workbookViewId="0">
      <selection activeCell="G20" sqref="G20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3" ht="7.2" customHeight="1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1.6" thickBot="1">
      <c r="A2" s="31"/>
      <c r="B2" s="31"/>
      <c r="C2" s="31"/>
      <c r="D2" s="129" t="s">
        <v>25</v>
      </c>
      <c r="E2" s="31"/>
      <c r="F2" s="31"/>
      <c r="G2" s="31"/>
      <c r="H2" s="31"/>
      <c r="I2" s="31"/>
      <c r="J2" s="31"/>
      <c r="K2" s="99" t="s">
        <v>22</v>
      </c>
      <c r="L2" s="69"/>
      <c r="M2" s="31"/>
    </row>
    <row r="3" spans="1:13" ht="16.2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5.2" customHeight="1" thickBot="1">
      <c r="A4" s="31"/>
      <c r="B4" s="130" t="s">
        <v>1</v>
      </c>
      <c r="C4" s="230"/>
      <c r="D4" s="231"/>
      <c r="E4" s="231"/>
      <c r="F4" s="231"/>
      <c r="G4" s="232"/>
      <c r="H4" s="31"/>
      <c r="I4" s="131" t="s">
        <v>14</v>
      </c>
      <c r="J4" s="230"/>
      <c r="K4" s="231"/>
      <c r="L4" s="231"/>
      <c r="M4" s="232"/>
    </row>
    <row r="5" spans="1:13" ht="16.2" thickBot="1">
      <c r="A5" s="132"/>
      <c r="B5" s="133"/>
      <c r="C5" s="134"/>
      <c r="D5" s="135"/>
      <c r="E5" s="133"/>
      <c r="F5" s="132"/>
      <c r="G5" s="136"/>
      <c r="H5" s="137"/>
      <c r="I5" s="137"/>
      <c r="J5" s="31"/>
      <c r="K5" s="31"/>
      <c r="L5" s="31"/>
      <c r="M5" s="31"/>
    </row>
    <row r="6" spans="1:13" ht="43.95" customHeight="1" thickBot="1">
      <c r="A6" s="138"/>
      <c r="B6" s="209" t="s">
        <v>30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13" ht="16.2" thickBo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2" thickBot="1">
      <c r="A8" s="21"/>
      <c r="B8" s="139"/>
      <c r="C8" s="140"/>
      <c r="D8" s="141"/>
      <c r="E8" s="140"/>
      <c r="F8" s="142" t="s">
        <v>51</v>
      </c>
      <c r="G8" s="16">
        <v>105</v>
      </c>
      <c r="H8" s="31"/>
      <c r="I8" s="143" t="s">
        <v>12</v>
      </c>
      <c r="J8" s="140"/>
      <c r="K8" s="140"/>
      <c r="L8" s="16">
        <f>G8*70%</f>
        <v>73.5</v>
      </c>
      <c r="M8" s="31"/>
    </row>
    <row r="9" spans="1:13" ht="16.2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47.4" thickBot="1">
      <c r="A10" s="233" t="s">
        <v>26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125" t="s">
        <v>53</v>
      </c>
    </row>
    <row r="11" spans="1:13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79" t="s">
        <v>18</v>
      </c>
      <c r="L11" s="144" t="s">
        <v>19</v>
      </c>
      <c r="M11" s="145" t="s">
        <v>55</v>
      </c>
    </row>
    <row r="12" spans="1:13" ht="21" customHeight="1">
      <c r="A12" s="94"/>
      <c r="B12" s="66"/>
      <c r="C12" s="66"/>
      <c r="D12" s="66"/>
      <c r="E12" s="66"/>
      <c r="F12" s="66"/>
      <c r="G12" s="67"/>
      <c r="H12" s="73"/>
      <c r="I12" s="158"/>
      <c r="J12" s="43"/>
      <c r="K12" s="146"/>
      <c r="L12" s="147"/>
      <c r="M12" s="148"/>
    </row>
    <row r="13" spans="1:13" ht="21" customHeight="1">
      <c r="A13" s="94"/>
      <c r="B13" s="66"/>
      <c r="C13" s="66"/>
      <c r="D13" s="66"/>
      <c r="E13" s="66"/>
      <c r="F13" s="66"/>
      <c r="G13" s="67"/>
      <c r="H13" s="73"/>
      <c r="I13" s="158"/>
      <c r="J13" s="43"/>
      <c r="K13" s="146"/>
      <c r="L13" s="147"/>
      <c r="M13" s="148"/>
    </row>
    <row r="14" spans="1:13" ht="21" customHeight="1">
      <c r="A14" s="94"/>
      <c r="B14" s="66"/>
      <c r="C14" s="66"/>
      <c r="D14" s="66"/>
      <c r="E14" s="66"/>
      <c r="F14" s="66"/>
      <c r="G14" s="67"/>
      <c r="H14" s="73"/>
      <c r="I14" s="158"/>
      <c r="J14" s="43"/>
      <c r="K14" s="146"/>
      <c r="L14" s="147"/>
      <c r="M14" s="148"/>
    </row>
    <row r="15" spans="1:13" ht="21" customHeight="1">
      <c r="A15" s="94"/>
      <c r="B15" s="66"/>
      <c r="C15" s="66"/>
      <c r="D15" s="66"/>
      <c r="E15" s="66"/>
      <c r="F15" s="66"/>
      <c r="G15" s="67"/>
      <c r="H15" s="73"/>
      <c r="I15" s="158"/>
      <c r="J15" s="43"/>
      <c r="K15" s="146"/>
      <c r="L15" s="147"/>
      <c r="M15" s="148"/>
    </row>
    <row r="16" spans="1:13" ht="21" customHeight="1">
      <c r="A16" s="94"/>
      <c r="B16" s="66"/>
      <c r="C16" s="66"/>
      <c r="D16" s="66"/>
      <c r="E16" s="66"/>
      <c r="F16" s="66"/>
      <c r="G16" s="67"/>
      <c r="H16" s="73"/>
      <c r="I16" s="158"/>
      <c r="J16" s="43"/>
      <c r="K16" s="146"/>
      <c r="L16" s="147"/>
      <c r="M16" s="148"/>
    </row>
    <row r="17" spans="1:14" ht="21" customHeight="1">
      <c r="A17" s="94"/>
      <c r="B17" s="66"/>
      <c r="C17" s="66"/>
      <c r="D17" s="66"/>
      <c r="E17" s="66"/>
      <c r="F17" s="66"/>
      <c r="G17" s="67"/>
      <c r="H17" s="73"/>
      <c r="I17" s="158"/>
      <c r="J17" s="43"/>
      <c r="K17" s="146"/>
      <c r="L17" s="147"/>
      <c r="M17" s="148"/>
    </row>
    <row r="18" spans="1:14" ht="21" customHeight="1">
      <c r="A18" s="94"/>
      <c r="B18" s="66"/>
      <c r="C18" s="66"/>
      <c r="D18" s="66"/>
      <c r="E18" s="66"/>
      <c r="F18" s="66"/>
      <c r="G18" s="67"/>
      <c r="H18" s="73"/>
      <c r="I18" s="158"/>
      <c r="J18" s="43"/>
      <c r="K18" s="146"/>
      <c r="L18" s="147"/>
      <c r="M18" s="148"/>
    </row>
    <row r="19" spans="1:14" ht="21" customHeight="1">
      <c r="A19" s="94"/>
      <c r="B19" s="66"/>
      <c r="C19" s="66"/>
      <c r="D19" s="66"/>
      <c r="E19" s="66"/>
      <c r="F19" s="66"/>
      <c r="G19" s="67"/>
      <c r="H19" s="73"/>
      <c r="I19" s="158"/>
      <c r="J19" s="43"/>
      <c r="K19" s="146"/>
      <c r="L19" s="147"/>
      <c r="M19" s="148"/>
    </row>
    <row r="20" spans="1:14" ht="21" customHeight="1">
      <c r="A20" s="94"/>
      <c r="B20" s="66"/>
      <c r="C20" s="66"/>
      <c r="D20" s="66"/>
      <c r="E20" s="66"/>
      <c r="F20" s="66"/>
      <c r="G20" s="67"/>
      <c r="H20" s="73"/>
      <c r="I20" s="158"/>
      <c r="J20" s="43"/>
      <c r="K20" s="146"/>
      <c r="L20" s="147"/>
      <c r="M20" s="148"/>
    </row>
    <row r="21" spans="1:14" ht="21" customHeight="1">
      <c r="A21" s="94"/>
      <c r="B21" s="66"/>
      <c r="C21" s="66"/>
      <c r="D21" s="66"/>
      <c r="E21" s="66"/>
      <c r="F21" s="66"/>
      <c r="G21" s="67"/>
      <c r="H21" s="73"/>
      <c r="I21" s="158"/>
      <c r="J21" s="43"/>
      <c r="K21" s="146"/>
      <c r="L21" s="147"/>
      <c r="M21" s="148"/>
    </row>
    <row r="22" spans="1:14" ht="21" customHeight="1">
      <c r="A22" s="94"/>
      <c r="B22" s="66"/>
      <c r="C22" s="66"/>
      <c r="D22" s="66"/>
      <c r="E22" s="66"/>
      <c r="F22" s="66"/>
      <c r="G22" s="67"/>
      <c r="H22" s="73"/>
      <c r="I22" s="158"/>
      <c r="J22" s="43"/>
      <c r="K22" s="146"/>
      <c r="L22" s="147"/>
      <c r="M22" s="148"/>
    </row>
    <row r="23" spans="1:14" ht="21" customHeight="1">
      <c r="A23" s="94"/>
      <c r="B23" s="66"/>
      <c r="C23" s="66"/>
      <c r="D23" s="66"/>
      <c r="E23" s="66"/>
      <c r="F23" s="66"/>
      <c r="G23" s="67"/>
      <c r="H23" s="73"/>
      <c r="I23" s="158"/>
      <c r="J23" s="43"/>
      <c r="K23" s="146"/>
      <c r="L23" s="147"/>
      <c r="M23" s="148"/>
    </row>
    <row r="24" spans="1:14" ht="21" customHeight="1">
      <c r="A24" s="94"/>
      <c r="B24" s="66"/>
      <c r="C24" s="66"/>
      <c r="D24" s="66"/>
      <c r="E24" s="66"/>
      <c r="F24" s="66"/>
      <c r="G24" s="67"/>
      <c r="H24" s="73"/>
      <c r="I24" s="158"/>
      <c r="J24" s="43"/>
      <c r="K24" s="146"/>
      <c r="L24" s="147"/>
      <c r="M24" s="148"/>
    </row>
    <row r="25" spans="1:14" ht="21" customHeight="1">
      <c r="A25" s="94"/>
      <c r="B25" s="66"/>
      <c r="C25" s="66"/>
      <c r="D25" s="66"/>
      <c r="E25" s="66"/>
      <c r="F25" s="66"/>
      <c r="G25" s="67"/>
      <c r="H25" s="73"/>
      <c r="I25" s="158"/>
      <c r="J25" s="43"/>
      <c r="K25" s="146"/>
      <c r="L25" s="147"/>
      <c r="M25" s="148"/>
    </row>
    <row r="26" spans="1:14" ht="21" customHeight="1">
      <c r="A26" s="94"/>
      <c r="B26" s="66"/>
      <c r="C26" s="66"/>
      <c r="D26" s="66"/>
      <c r="E26" s="66"/>
      <c r="F26" s="66"/>
      <c r="G26" s="67"/>
      <c r="H26" s="73"/>
      <c r="I26" s="158"/>
      <c r="J26" s="43"/>
      <c r="K26" s="146"/>
      <c r="L26" s="147"/>
      <c r="M26" s="148"/>
    </row>
    <row r="27" spans="1:14" ht="21" customHeight="1">
      <c r="A27" s="94"/>
      <c r="B27" s="66"/>
      <c r="C27" s="66"/>
      <c r="D27" s="66"/>
      <c r="E27" s="66"/>
      <c r="F27" s="66"/>
      <c r="G27" s="67"/>
      <c r="H27" s="73"/>
      <c r="I27" s="158"/>
      <c r="J27" s="43"/>
      <c r="K27" s="146"/>
      <c r="L27" s="147"/>
      <c r="M27" s="148"/>
    </row>
    <row r="28" spans="1:14" ht="21" customHeight="1">
      <c r="A28" s="94"/>
      <c r="B28" s="66"/>
      <c r="C28" s="66"/>
      <c r="D28" s="66"/>
      <c r="E28" s="66"/>
      <c r="F28" s="66"/>
      <c r="G28" s="67"/>
      <c r="H28" s="73"/>
      <c r="I28" s="158"/>
      <c r="J28" s="43"/>
      <c r="K28" s="146"/>
      <c r="L28" s="147"/>
      <c r="M28" s="148"/>
    </row>
    <row r="29" spans="1:14" ht="21" customHeight="1">
      <c r="A29" s="94"/>
      <c r="B29" s="66"/>
      <c r="C29" s="66"/>
      <c r="D29" s="66"/>
      <c r="E29" s="66"/>
      <c r="F29" s="66"/>
      <c r="G29" s="67"/>
      <c r="H29" s="73"/>
      <c r="I29" s="158"/>
      <c r="J29" s="43"/>
      <c r="K29" s="146"/>
      <c r="L29" s="147"/>
      <c r="M29" s="148"/>
    </row>
    <row r="30" spans="1:14" ht="21" customHeight="1">
      <c r="A30" s="94"/>
      <c r="B30" s="66"/>
      <c r="C30" s="66"/>
      <c r="D30" s="66"/>
      <c r="E30" s="66"/>
      <c r="F30" s="66"/>
      <c r="G30" s="67"/>
      <c r="H30" s="73"/>
      <c r="I30" s="158"/>
      <c r="J30" s="43"/>
      <c r="K30" s="146"/>
      <c r="L30" s="147"/>
      <c r="M30" s="148"/>
    </row>
    <row r="31" spans="1:14" ht="21" customHeight="1" thickBot="1">
      <c r="A31" s="95"/>
      <c r="B31" s="96"/>
      <c r="C31" s="96"/>
      <c r="D31" s="96"/>
      <c r="E31" s="96"/>
      <c r="F31" s="96"/>
      <c r="G31" s="97"/>
      <c r="H31" s="98"/>
      <c r="I31" s="159"/>
      <c r="J31" s="84"/>
      <c r="K31" s="149"/>
      <c r="L31" s="150"/>
      <c r="M31" s="151"/>
    </row>
    <row r="32" spans="1:14" ht="27" customHeight="1" thickBot="1">
      <c r="A32" s="152"/>
      <c r="B32" s="29"/>
      <c r="C32" s="29"/>
      <c r="D32" s="29"/>
      <c r="E32" s="29"/>
      <c r="F32" s="29"/>
      <c r="H32" s="156"/>
      <c r="I32" s="160" t="s">
        <v>54</v>
      </c>
      <c r="J32" s="153"/>
      <c r="K32" s="154"/>
      <c r="L32" s="154"/>
      <c r="M32" s="31"/>
      <c r="N32" s="30">
        <f>COUNTIF(G12:G21,"SI")</f>
        <v>0</v>
      </c>
    </row>
    <row r="33" spans="1:14" ht="19.95" customHeight="1">
      <c r="A33" s="152"/>
      <c r="B33" s="203" t="e">
        <f>_xlfn.IFS(G12="SI","ALLEGARE DICHIARAZIONE PER COMODATO",G13="SI","ALLEGARE DICHIARAZIONE PER COMODATO",G14="SI","ALLEGARE DICHIARAZIONE PER COMODATO",G15="SI","ALLEGARE DICHIARAZIONE PER COMODATO",G16="SI","ALLEGARE DICHIARAZIONE PER COMODATO",G17="SI","ALLEGARE DICHIARAZIONE PER COMODATO",G18="SI","ALLEGARE DICHIARAZIONE PER COMODATO",G19="SI","ALLEGARE DICHIARAZIONE PER COMODATO",G20="SI","ALLEGARE DICHIARAZIONE PER COMODATO",G21="SI","ALLEGARE DICHIARAZIONE PER COMODATO",G22="SI","ALLEGARE DICHIARAZIONE PER COMODATO",G23="SI","ALLEGARE DICHIARAZIONE PER COMODATO",G24="SI","ALLEGARE DICHIARAZIONE PER COMODATO",G25="SI","ALLEGARE DICHIARAZIONE PER COMODATO",G26="SI","ALLEGARE DICHIARAZIONE PER COMODATO",G27="SI","ALLEGARE DICHIARAZIONE PER COMODATO",G28="SI","ALLEGARE DICHIARAZIONE PER COMODATO",G29="SI","ALLEGARE DICHIARAZIONE PER COMODATO",G30="SI","ALLEGARE DICHIARAZIONE PER COMODATO",G31="SI","ALLEGARE DICHIARAZIONE PER COMODATO" )</f>
        <v>#N/A</v>
      </c>
      <c r="C33" s="203"/>
      <c r="D33" s="203"/>
      <c r="E33" s="203"/>
      <c r="F33" s="31"/>
      <c r="G33" s="203" t="str">
        <f>IF(J32&gt;200,"ATTENZIONE: volume massimo superato. RIDURRE A NON più di 200mq"," ")</f>
        <v xml:space="preserve"> </v>
      </c>
      <c r="H33" s="203"/>
      <c r="I33" s="203"/>
      <c r="J33" s="203"/>
      <c r="K33" s="203"/>
      <c r="L33" s="203"/>
      <c r="M33" s="31"/>
    </row>
    <row r="34" spans="1:14" ht="21.6" thickBot="1">
      <c r="A34" s="152"/>
      <c r="B34" s="29"/>
      <c r="C34" s="155"/>
      <c r="D34" s="155"/>
      <c r="E34" s="155"/>
      <c r="F34" s="20"/>
      <c r="G34" s="20"/>
      <c r="H34" s="20"/>
      <c r="I34" s="20"/>
      <c r="J34" s="20"/>
      <c r="K34" s="20"/>
      <c r="L34" s="20"/>
      <c r="M34" s="31"/>
    </row>
    <row r="35" spans="1:14" ht="42" customHeight="1" thickBot="1">
      <c r="A35" s="21"/>
      <c r="B35" s="29"/>
      <c r="C35" s="15" t="s">
        <v>10</v>
      </c>
      <c r="D35" s="68"/>
      <c r="E35" s="69"/>
      <c r="F35" s="29"/>
      <c r="G35" s="21" t="s">
        <v>11</v>
      </c>
      <c r="H35" s="68"/>
      <c r="I35" s="70"/>
      <c r="J35" s="70"/>
      <c r="K35" s="71"/>
      <c r="L35" s="20"/>
      <c r="M35" s="31"/>
    </row>
    <row r="36" spans="1:14" ht="19.95" customHeight="1">
      <c r="A36" s="21"/>
      <c r="B36" s="29"/>
      <c r="C36" s="29"/>
      <c r="D36" s="31"/>
      <c r="E36" s="31"/>
      <c r="F36" s="29"/>
      <c r="G36" s="31"/>
      <c r="H36" s="21"/>
      <c r="I36" s="21"/>
      <c r="J36" s="21"/>
      <c r="K36" s="31"/>
      <c r="L36" s="31"/>
      <c r="M36" s="3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  <c r="K37" s="31"/>
      <c r="L37" s="31"/>
      <c r="M37" s="31"/>
    </row>
    <row r="38" spans="1:14" ht="19.95" customHeight="1">
      <c r="A38" s="21"/>
      <c r="B38" s="29"/>
      <c r="C38" s="29"/>
      <c r="D38" s="29"/>
      <c r="E38" s="29"/>
      <c r="F38" s="29"/>
    </row>
    <row r="39" spans="1:14" ht="19.95" customHeight="1">
      <c r="A39" s="21"/>
      <c r="B39" s="29"/>
      <c r="C39" s="29"/>
      <c r="D39" s="29"/>
      <c r="E39" s="29"/>
      <c r="F39" s="29"/>
    </row>
    <row r="40" spans="1:14" ht="19.95" customHeight="1">
      <c r="A40" s="21"/>
      <c r="B40" s="29"/>
      <c r="C40" s="29"/>
      <c r="D40" s="29"/>
      <c r="E40" s="29"/>
      <c r="F40" s="29"/>
    </row>
    <row r="41" spans="1:14" ht="21" customHeight="1">
      <c r="A41" s="21"/>
      <c r="B41" s="29"/>
      <c r="C41" s="29"/>
      <c r="D41" s="29"/>
      <c r="E41" s="29"/>
      <c r="F41" s="29"/>
    </row>
    <row r="44" spans="1:14" s="31" customFormat="1" ht="34.950000000000003" customHeight="1">
      <c r="A44" s="9"/>
      <c r="B44" s="9"/>
      <c r="C44" s="9"/>
      <c r="D44" s="9"/>
      <c r="E44" s="9"/>
      <c r="F44" s="9"/>
      <c r="G44" s="9"/>
      <c r="H44" s="21"/>
      <c r="I44" s="21"/>
      <c r="J44" s="21"/>
      <c r="K44" s="21"/>
      <c r="L44" s="21"/>
      <c r="M44" s="21"/>
      <c r="N44" s="21"/>
    </row>
  </sheetData>
  <sheetProtection sheet="1" objects="1" scenarios="1" selectLockedCells="1"/>
  <mergeCells count="6">
    <mergeCell ref="C4:G4"/>
    <mergeCell ref="J4:M4"/>
    <mergeCell ref="B6:M6"/>
    <mergeCell ref="A10:L10"/>
    <mergeCell ref="B33:E33"/>
    <mergeCell ref="G33:L33"/>
  </mergeCells>
  <conditionalFormatting sqref="J32">
    <cfRule type="cellIs" dxfId="43" priority="1" operator="greaterThan">
      <formula>200</formula>
    </cfRule>
  </conditionalFormatting>
  <conditionalFormatting sqref="B33">
    <cfRule type="containsErrors" dxfId="42" priority="2">
      <formula>ISERROR(B33)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3" orientation="landscape" horizontalDpi="4294967292" verticalDpi="4294967292"/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Foglio2!$B$3:$B$4</xm:f>
          </x14:formula1>
          <xm:sqref>G12:G31</xm:sqref>
        </x14:dataValidation>
        <x14:dataValidation type="list" allowBlank="1" showInputMessage="1" showErrorMessage="1">
          <x14:formula1>
            <xm:f>Foglio2!$A$3:$A$4</xm:f>
          </x14:formula1>
          <xm:sqref>F12:F31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69" zoomScaleNormal="137" zoomScalePageLayoutView="137" workbookViewId="0">
      <selection activeCell="I23" sqref="I23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16.69921875" customWidth="1"/>
    <col min="10" max="11" width="13.5" customWidth="1"/>
    <col min="12" max="12" width="16.69921875" customWidth="1"/>
    <col min="13" max="13" width="13.69921875" customWidth="1"/>
    <col min="14" max="14" width="13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36" t="s">
        <v>32</v>
      </c>
      <c r="B2" s="236"/>
      <c r="C2" s="236"/>
      <c r="D2" s="236"/>
      <c r="E2" s="236"/>
      <c r="F2" s="34"/>
      <c r="G2" s="26"/>
      <c r="H2" s="24" t="s">
        <v>34</v>
      </c>
      <c r="I2" s="237"/>
      <c r="J2" s="238"/>
      <c r="K2" s="239"/>
      <c r="L2" s="34"/>
      <c r="M2" s="99" t="s">
        <v>48</v>
      </c>
      <c r="N2" s="69"/>
    </row>
    <row r="3" spans="1:14" ht="16.2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.6" thickBot="1">
      <c r="A4" s="3" t="s">
        <v>33</v>
      </c>
      <c r="B4" s="230"/>
      <c r="C4" s="240"/>
      <c r="D4" s="240"/>
      <c r="E4" s="241"/>
      <c r="F4" s="3"/>
      <c r="G4" s="3" t="s">
        <v>14</v>
      </c>
      <c r="H4" s="230"/>
      <c r="I4" s="231"/>
      <c r="J4" s="231"/>
      <c r="K4" s="232"/>
      <c r="L4" s="34"/>
      <c r="M4" s="34"/>
      <c r="N4" s="9"/>
    </row>
    <row r="5" spans="1:14" ht="9" customHeight="1" thickBot="1">
      <c r="A5" s="4"/>
      <c r="B5" s="5"/>
      <c r="C5" s="6"/>
      <c r="D5" s="7"/>
      <c r="E5" s="5"/>
      <c r="F5" s="4"/>
      <c r="G5" s="17"/>
      <c r="H5" s="17"/>
      <c r="I5" s="17"/>
      <c r="J5" s="25"/>
      <c r="K5" s="8"/>
      <c r="L5" s="9"/>
      <c r="M5" s="9"/>
      <c r="N5" s="9"/>
    </row>
    <row r="6" spans="1:14" ht="48" customHeight="1" thickBot="1">
      <c r="A6" s="10" t="s">
        <v>2</v>
      </c>
      <c r="B6" s="209" t="s">
        <v>29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1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01" t="s">
        <v>16</v>
      </c>
      <c r="B8" s="102"/>
      <c r="C8" s="102"/>
      <c r="D8" s="103"/>
      <c r="E8" s="104">
        <v>105</v>
      </c>
      <c r="F8" s="13"/>
      <c r="G8" s="101" t="s">
        <v>12</v>
      </c>
      <c r="H8" s="102"/>
      <c r="I8" s="102"/>
      <c r="J8" s="105"/>
      <c r="K8" s="105"/>
      <c r="L8" s="104">
        <f>E8*70%</f>
        <v>73.5</v>
      </c>
      <c r="M8" s="9"/>
      <c r="N8" s="9"/>
    </row>
    <row r="9" spans="1:14" ht="16.2" thickBot="1">
      <c r="A9" s="108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9"/>
    </row>
    <row r="10" spans="1:14" ht="24" thickBot="1">
      <c r="A10" s="226" t="s">
        <v>31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 ht="79.95" customHeight="1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23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/>
      <c r="B12" s="46"/>
      <c r="C12" s="46"/>
      <c r="D12" s="46"/>
      <c r="E12" s="46"/>
      <c r="F12" s="46"/>
      <c r="G12" s="46"/>
      <c r="H12" s="47"/>
      <c r="I12" s="72"/>
      <c r="J12" s="73"/>
      <c r="K12" s="73"/>
      <c r="L12" s="47"/>
      <c r="M12" s="64"/>
      <c r="N12" s="62"/>
    </row>
    <row r="13" spans="1:14" ht="22.95" customHeight="1">
      <c r="A13" s="45"/>
      <c r="B13" s="46"/>
      <c r="C13" s="46"/>
      <c r="D13" s="46"/>
      <c r="E13" s="46"/>
      <c r="F13" s="46"/>
      <c r="G13" s="46"/>
      <c r="H13" s="47"/>
      <c r="I13" s="72"/>
      <c r="J13" s="73"/>
      <c r="K13" s="73"/>
      <c r="L13" s="47"/>
      <c r="M13" s="64"/>
      <c r="N13" s="62"/>
    </row>
    <row r="14" spans="1:14" ht="22.95" customHeight="1">
      <c r="A14" s="45"/>
      <c r="B14" s="46"/>
      <c r="C14" s="46"/>
      <c r="D14" s="46"/>
      <c r="E14" s="46"/>
      <c r="F14" s="46"/>
      <c r="G14" s="46"/>
      <c r="H14" s="47"/>
      <c r="I14" s="72"/>
      <c r="J14" s="73"/>
      <c r="K14" s="73"/>
      <c r="L14" s="47"/>
      <c r="M14" s="64"/>
      <c r="N14" s="62"/>
    </row>
    <row r="15" spans="1:14" ht="22.95" customHeight="1">
      <c r="A15" s="45"/>
      <c r="B15" s="46"/>
      <c r="C15" s="46"/>
      <c r="D15" s="46"/>
      <c r="E15" s="46"/>
      <c r="F15" s="46"/>
      <c r="G15" s="46"/>
      <c r="H15" s="47"/>
      <c r="I15" s="72"/>
      <c r="J15" s="73"/>
      <c r="K15" s="73"/>
      <c r="L15" s="47"/>
      <c r="M15" s="64"/>
      <c r="N15" s="62"/>
    </row>
    <row r="16" spans="1:14" ht="22.95" customHeight="1">
      <c r="A16" s="45"/>
      <c r="B16" s="46"/>
      <c r="C16" s="46"/>
      <c r="D16" s="46"/>
      <c r="E16" s="46"/>
      <c r="F16" s="46"/>
      <c r="G16" s="46"/>
      <c r="H16" s="47"/>
      <c r="I16" s="72"/>
      <c r="J16" s="73"/>
      <c r="K16" s="73"/>
      <c r="L16" s="47"/>
      <c r="M16" s="64"/>
      <c r="N16" s="62"/>
    </row>
    <row r="17" spans="1:14" ht="22.95" customHeight="1">
      <c r="A17" s="45"/>
      <c r="B17" s="46"/>
      <c r="C17" s="46"/>
      <c r="D17" s="46"/>
      <c r="E17" s="46"/>
      <c r="F17" s="46"/>
      <c r="G17" s="46"/>
      <c r="H17" s="47"/>
      <c r="I17" s="72"/>
      <c r="J17" s="73"/>
      <c r="K17" s="73"/>
      <c r="L17" s="47"/>
      <c r="M17" s="64"/>
      <c r="N17" s="62"/>
    </row>
    <row r="18" spans="1:14" ht="22.95" customHeight="1">
      <c r="A18" s="45"/>
      <c r="B18" s="46"/>
      <c r="C18" s="46"/>
      <c r="D18" s="46"/>
      <c r="E18" s="46"/>
      <c r="F18" s="46"/>
      <c r="G18" s="46"/>
      <c r="H18" s="47"/>
      <c r="I18" s="72"/>
      <c r="J18" s="73"/>
      <c r="K18" s="73"/>
      <c r="L18" s="47"/>
      <c r="M18" s="64"/>
      <c r="N18" s="62"/>
    </row>
    <row r="19" spans="1:14" ht="22.95" customHeight="1">
      <c r="A19" s="45"/>
      <c r="B19" s="46"/>
      <c r="C19" s="46"/>
      <c r="D19" s="46"/>
      <c r="E19" s="46"/>
      <c r="F19" s="46"/>
      <c r="G19" s="46"/>
      <c r="H19" s="47"/>
      <c r="I19" s="72"/>
      <c r="J19" s="73"/>
      <c r="K19" s="73"/>
      <c r="L19" s="47"/>
      <c r="M19" s="64"/>
      <c r="N19" s="62"/>
    </row>
    <row r="20" spans="1:14" ht="22.95" customHeight="1">
      <c r="A20" s="45"/>
      <c r="B20" s="46"/>
      <c r="C20" s="46"/>
      <c r="D20" s="46"/>
      <c r="E20" s="46"/>
      <c r="F20" s="46"/>
      <c r="G20" s="46"/>
      <c r="H20" s="47"/>
      <c r="I20" s="72"/>
      <c r="J20" s="73"/>
      <c r="K20" s="73"/>
      <c r="L20" s="47"/>
      <c r="M20" s="64"/>
      <c r="N20" s="62"/>
    </row>
    <row r="21" spans="1:14" ht="22.95" customHeight="1">
      <c r="A21" s="45"/>
      <c r="B21" s="46"/>
      <c r="C21" s="46"/>
      <c r="D21" s="46"/>
      <c r="E21" s="46"/>
      <c r="F21" s="46"/>
      <c r="G21" s="46"/>
      <c r="H21" s="47"/>
      <c r="I21" s="72"/>
      <c r="J21" s="73"/>
      <c r="K21" s="73"/>
      <c r="L21" s="47"/>
      <c r="M21" s="64"/>
      <c r="N21" s="62"/>
    </row>
    <row r="22" spans="1:14" ht="22.95" customHeight="1">
      <c r="A22" s="45"/>
      <c r="B22" s="46"/>
      <c r="C22" s="46"/>
      <c r="D22" s="46"/>
      <c r="E22" s="46"/>
      <c r="F22" s="46"/>
      <c r="G22" s="46"/>
      <c r="H22" s="47"/>
      <c r="I22" s="72"/>
      <c r="J22" s="73"/>
      <c r="K22" s="73"/>
      <c r="L22" s="47"/>
      <c r="M22" s="64"/>
      <c r="N22" s="62"/>
    </row>
    <row r="23" spans="1:14" ht="22.95" customHeight="1">
      <c r="A23" s="45"/>
      <c r="B23" s="46"/>
      <c r="C23" s="46"/>
      <c r="D23" s="46"/>
      <c r="E23" s="46"/>
      <c r="F23" s="46"/>
      <c r="G23" s="46"/>
      <c r="H23" s="47"/>
      <c r="I23" s="72"/>
      <c r="J23" s="73"/>
      <c r="K23" s="73"/>
      <c r="L23" s="47"/>
      <c r="M23" s="64"/>
      <c r="N23" s="62"/>
    </row>
    <row r="24" spans="1:14" ht="22.95" customHeight="1">
      <c r="A24" s="45"/>
      <c r="B24" s="46"/>
      <c r="C24" s="46"/>
      <c r="D24" s="46"/>
      <c r="E24" s="46"/>
      <c r="F24" s="46"/>
      <c r="G24" s="46"/>
      <c r="H24" s="47"/>
      <c r="I24" s="72"/>
      <c r="J24" s="73"/>
      <c r="K24" s="73"/>
      <c r="L24" s="47"/>
      <c r="M24" s="64"/>
      <c r="N24" s="62"/>
    </row>
    <row r="25" spans="1:14" ht="22.95" customHeight="1">
      <c r="A25" s="45"/>
      <c r="B25" s="46"/>
      <c r="C25" s="46"/>
      <c r="D25" s="46"/>
      <c r="E25" s="46"/>
      <c r="F25" s="46"/>
      <c r="G25" s="46"/>
      <c r="H25" s="47"/>
      <c r="I25" s="72"/>
      <c r="J25" s="73"/>
      <c r="K25" s="73"/>
      <c r="L25" s="47"/>
      <c r="M25" s="64"/>
      <c r="N25" s="62"/>
    </row>
    <row r="26" spans="1:14" ht="22.95" customHeight="1">
      <c r="A26" s="45"/>
      <c r="B26" s="46"/>
      <c r="C26" s="46"/>
      <c r="D26" s="46"/>
      <c r="E26" s="46"/>
      <c r="F26" s="46"/>
      <c r="G26" s="46"/>
      <c r="H26" s="47"/>
      <c r="I26" s="72"/>
      <c r="J26" s="73"/>
      <c r="K26" s="73"/>
      <c r="L26" s="47"/>
      <c r="M26" s="64"/>
      <c r="N26" s="62"/>
    </row>
    <row r="27" spans="1:14" ht="22.95" customHeight="1">
      <c r="A27" s="45"/>
      <c r="B27" s="46"/>
      <c r="C27" s="46"/>
      <c r="D27" s="46"/>
      <c r="E27" s="46"/>
      <c r="F27" s="46"/>
      <c r="G27" s="46"/>
      <c r="H27" s="47"/>
      <c r="I27" s="72"/>
      <c r="J27" s="73"/>
      <c r="K27" s="73"/>
      <c r="L27" s="47"/>
      <c r="M27" s="64"/>
      <c r="N27" s="62"/>
    </row>
    <row r="28" spans="1:14" ht="22.95" customHeight="1">
      <c r="A28" s="45"/>
      <c r="B28" s="46"/>
      <c r="C28" s="46"/>
      <c r="D28" s="46"/>
      <c r="E28" s="46"/>
      <c r="F28" s="46"/>
      <c r="G28" s="46"/>
      <c r="H28" s="47"/>
      <c r="I28" s="72"/>
      <c r="J28" s="73"/>
      <c r="K28" s="73"/>
      <c r="L28" s="47"/>
      <c r="M28" s="64"/>
      <c r="N28" s="62"/>
    </row>
    <row r="29" spans="1:14" ht="22.95" customHeight="1">
      <c r="A29" s="45"/>
      <c r="B29" s="46"/>
      <c r="C29" s="46"/>
      <c r="D29" s="46"/>
      <c r="E29" s="46"/>
      <c r="F29" s="46"/>
      <c r="G29" s="46"/>
      <c r="H29" s="47"/>
      <c r="I29" s="72"/>
      <c r="J29" s="73"/>
      <c r="K29" s="73"/>
      <c r="L29" s="47"/>
      <c r="M29" s="64"/>
      <c r="N29" s="62"/>
    </row>
    <row r="30" spans="1:14" ht="22.95" customHeight="1">
      <c r="A30" s="45"/>
      <c r="B30" s="46"/>
      <c r="C30" s="46"/>
      <c r="D30" s="46"/>
      <c r="E30" s="46"/>
      <c r="F30" s="46"/>
      <c r="G30" s="46"/>
      <c r="H30" s="47"/>
      <c r="I30" s="72"/>
      <c r="J30" s="73"/>
      <c r="K30" s="73"/>
      <c r="L30" s="47"/>
      <c r="M30" s="64"/>
      <c r="N30" s="62"/>
    </row>
    <row r="31" spans="1:14" ht="22.95" customHeight="1" thickBot="1">
      <c r="A31" s="49"/>
      <c r="B31" s="50"/>
      <c r="C31" s="50"/>
      <c r="D31" s="50"/>
      <c r="E31" s="50"/>
      <c r="F31" s="50"/>
      <c r="G31" s="50"/>
      <c r="H31" s="51"/>
      <c r="I31" s="100"/>
      <c r="J31" s="98"/>
      <c r="K31" s="98"/>
      <c r="L31" s="51"/>
      <c r="M31" s="65"/>
      <c r="N31" s="63"/>
    </row>
    <row r="32" spans="1:14" ht="25.2" customHeight="1" thickBot="1">
      <c r="A32" s="28"/>
      <c r="B32" s="52"/>
      <c r="C32" s="52"/>
      <c r="D32" s="52"/>
      <c r="E32" s="52"/>
      <c r="F32" s="52"/>
      <c r="G32" s="110" t="s">
        <v>13</v>
      </c>
      <c r="H32" s="111"/>
      <c r="I32" s="111"/>
      <c r="J32" s="112"/>
      <c r="K32" s="113"/>
      <c r="L32" s="106"/>
      <c r="M32" s="107"/>
      <c r="N32" s="107"/>
    </row>
    <row r="33" spans="1:14" ht="21" customHeight="1">
      <c r="A33" s="28"/>
      <c r="B33" s="235"/>
      <c r="C33" s="235"/>
      <c r="D33" s="19"/>
      <c r="E33" s="19"/>
      <c r="F33" s="9"/>
      <c r="G33" s="203" t="str">
        <f>IF(L32&gt;200,"ATTENZIONE: volume massimo superato. RIDURRE A NON più di 200mq"," ")</f>
        <v xml:space="preserve"> </v>
      </c>
      <c r="H33" s="203"/>
      <c r="I33" s="203"/>
      <c r="J33" s="203"/>
      <c r="K33" s="203"/>
      <c r="L33" s="203"/>
      <c r="M33" s="203"/>
      <c r="N33" s="203"/>
    </row>
    <row r="34" spans="1:14" ht="21.6" thickBot="1">
      <c r="A34" s="28"/>
      <c r="B34" s="2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21.6" thickBot="1">
      <c r="A35" s="21"/>
      <c r="B35" s="29"/>
      <c r="C35" s="15" t="s">
        <v>10</v>
      </c>
      <c r="D35" s="68"/>
      <c r="E35" s="69"/>
      <c r="F35" s="29"/>
      <c r="H35" s="21"/>
      <c r="I35" s="21" t="s">
        <v>50</v>
      </c>
      <c r="J35" s="68"/>
      <c r="K35" s="70"/>
      <c r="L35" s="70"/>
      <c r="M35" s="71"/>
      <c r="N35" s="20"/>
    </row>
  </sheetData>
  <sheetProtection sheet="1" objects="1" scenarios="1" selectLockedCells="1"/>
  <mergeCells count="8">
    <mergeCell ref="B33:C33"/>
    <mergeCell ref="G33:N33"/>
    <mergeCell ref="A2:E2"/>
    <mergeCell ref="I2:K2"/>
    <mergeCell ref="B4:E4"/>
    <mergeCell ref="H4:K4"/>
    <mergeCell ref="B6:N6"/>
    <mergeCell ref="A10:N10"/>
  </mergeCells>
  <conditionalFormatting sqref="B33">
    <cfRule type="containsErrors" dxfId="41" priority="42">
      <formula>ISERROR(B33)</formula>
    </cfRule>
  </conditionalFormatting>
  <conditionalFormatting sqref="H26">
    <cfRule type="cellIs" dxfId="40" priority="41" operator="greaterThan">
      <formula>$H$16</formula>
    </cfRule>
  </conditionalFormatting>
  <conditionalFormatting sqref="L12">
    <cfRule type="cellIs" dxfId="39" priority="40" operator="greaterThan">
      <formula>$I$12</formula>
    </cfRule>
  </conditionalFormatting>
  <conditionalFormatting sqref="L13">
    <cfRule type="cellIs" dxfId="38" priority="39" operator="greaterThan">
      <formula>$I$13</formula>
    </cfRule>
  </conditionalFormatting>
  <conditionalFormatting sqref="L14">
    <cfRule type="cellIs" dxfId="37" priority="38" operator="greaterThan">
      <formula>$I$14</formula>
    </cfRule>
  </conditionalFormatting>
  <conditionalFormatting sqref="L15">
    <cfRule type="cellIs" dxfId="36" priority="37" operator="greaterThan">
      <formula>$I$15</formula>
    </cfRule>
  </conditionalFormatting>
  <conditionalFormatting sqref="L16">
    <cfRule type="cellIs" dxfId="35" priority="36" operator="greaterThan">
      <formula>$I$16</formula>
    </cfRule>
  </conditionalFormatting>
  <conditionalFormatting sqref="L17">
    <cfRule type="cellIs" dxfId="34" priority="35" operator="greaterThan">
      <formula>$I$17</formula>
    </cfRule>
  </conditionalFormatting>
  <conditionalFormatting sqref="L18">
    <cfRule type="cellIs" dxfId="33" priority="34" operator="greaterThan">
      <formula>$I$18</formula>
    </cfRule>
  </conditionalFormatting>
  <conditionalFormatting sqref="L19">
    <cfRule type="cellIs" dxfId="32" priority="33" operator="greaterThan">
      <formula>$I$19</formula>
    </cfRule>
  </conditionalFormatting>
  <conditionalFormatting sqref="L20">
    <cfRule type="cellIs" dxfId="31" priority="32" operator="greaterThan">
      <formula>$I$20</formula>
    </cfRule>
  </conditionalFormatting>
  <conditionalFormatting sqref="L21">
    <cfRule type="cellIs" dxfId="30" priority="31" operator="greaterThan">
      <formula>$I$21</formula>
    </cfRule>
  </conditionalFormatting>
  <conditionalFormatting sqref="L22">
    <cfRule type="cellIs" dxfId="29" priority="30" operator="greaterThan">
      <formula>$I$22</formula>
    </cfRule>
  </conditionalFormatting>
  <conditionalFormatting sqref="L23">
    <cfRule type="cellIs" dxfId="28" priority="29" operator="greaterThan">
      <formula>$I$23</formula>
    </cfRule>
  </conditionalFormatting>
  <conditionalFormatting sqref="L24">
    <cfRule type="cellIs" dxfId="27" priority="28" operator="greaterThan">
      <formula>$I$24</formula>
    </cfRule>
  </conditionalFormatting>
  <conditionalFormatting sqref="L25">
    <cfRule type="cellIs" dxfId="26" priority="27" operator="greaterThan">
      <formula>$I$25</formula>
    </cfRule>
  </conditionalFormatting>
  <conditionalFormatting sqref="L26">
    <cfRule type="cellIs" dxfId="25" priority="26" operator="greaterThan">
      <formula>$I$26</formula>
    </cfRule>
  </conditionalFormatting>
  <conditionalFormatting sqref="L27">
    <cfRule type="cellIs" dxfId="24" priority="25" operator="greaterThan">
      <formula>$I$27</formula>
    </cfRule>
  </conditionalFormatting>
  <conditionalFormatting sqref="L28">
    <cfRule type="cellIs" dxfId="23" priority="24" operator="greaterThan">
      <formula>$I$28</formula>
    </cfRule>
  </conditionalFormatting>
  <conditionalFormatting sqref="L29">
    <cfRule type="cellIs" dxfId="22" priority="23" operator="greaterThan">
      <formula>$I$29</formula>
    </cfRule>
  </conditionalFormatting>
  <conditionalFormatting sqref="L30">
    <cfRule type="cellIs" dxfId="21" priority="22" operator="greaterThan">
      <formula>$I$30</formula>
    </cfRule>
  </conditionalFormatting>
  <conditionalFormatting sqref="L31">
    <cfRule type="cellIs" dxfId="20" priority="21" operator="greaterThan">
      <formula>$I$31</formula>
    </cfRule>
  </conditionalFormatting>
  <conditionalFormatting sqref="I12">
    <cfRule type="cellIs" dxfId="19" priority="20" operator="greaterThan">
      <formula>$H$12</formula>
    </cfRule>
  </conditionalFormatting>
  <conditionalFormatting sqref="I13">
    <cfRule type="cellIs" dxfId="18" priority="19" operator="greaterThan">
      <formula>$H$13</formula>
    </cfRule>
  </conditionalFormatting>
  <conditionalFormatting sqref="I14">
    <cfRule type="cellIs" dxfId="17" priority="18" operator="greaterThan">
      <formula>$H$14</formula>
    </cfRule>
  </conditionalFormatting>
  <conditionalFormatting sqref="I15">
    <cfRule type="cellIs" dxfId="16" priority="17" operator="greaterThan">
      <formula>$H$15</formula>
    </cfRule>
  </conditionalFormatting>
  <conditionalFormatting sqref="I18">
    <cfRule type="cellIs" dxfId="15" priority="16" operator="greaterThan">
      <formula>$H$18</formula>
    </cfRule>
  </conditionalFormatting>
  <conditionalFormatting sqref="I19">
    <cfRule type="cellIs" dxfId="14" priority="15" operator="greaterThan">
      <formula>$H$19</formula>
    </cfRule>
  </conditionalFormatting>
  <conditionalFormatting sqref="I20">
    <cfRule type="cellIs" dxfId="13" priority="14" operator="greaterThan">
      <formula>$H$20</formula>
    </cfRule>
  </conditionalFormatting>
  <conditionalFormatting sqref="I21">
    <cfRule type="cellIs" dxfId="12" priority="13" operator="greaterThan">
      <formula>$H$21</formula>
    </cfRule>
  </conditionalFormatting>
  <conditionalFormatting sqref="I22">
    <cfRule type="cellIs" dxfId="11" priority="12" operator="greaterThan">
      <formula>$H$22</formula>
    </cfRule>
  </conditionalFormatting>
  <conditionalFormatting sqref="I23">
    <cfRule type="cellIs" dxfId="10" priority="11" operator="greaterThan">
      <formula>$H$23</formula>
    </cfRule>
  </conditionalFormatting>
  <conditionalFormatting sqref="I24">
    <cfRule type="cellIs" dxfId="9" priority="10" operator="greaterThan">
      <formula>$H$24</formula>
    </cfRule>
  </conditionalFormatting>
  <conditionalFormatting sqref="I25">
    <cfRule type="cellIs" dxfId="8" priority="9" operator="greaterThan">
      <formula>$H$25</formula>
    </cfRule>
  </conditionalFormatting>
  <conditionalFormatting sqref="I16">
    <cfRule type="cellIs" dxfId="7" priority="8" operator="greaterThan">
      <formula>$H$16</formula>
    </cfRule>
  </conditionalFormatting>
  <conditionalFormatting sqref="I17">
    <cfRule type="cellIs" dxfId="6" priority="7" operator="greaterThan">
      <formula>$H$17</formula>
    </cfRule>
  </conditionalFormatting>
  <conditionalFormatting sqref="I26">
    <cfRule type="cellIs" dxfId="5" priority="6" operator="greaterThan">
      <formula>$H$26</formula>
    </cfRule>
  </conditionalFormatting>
  <conditionalFormatting sqref="I27">
    <cfRule type="cellIs" dxfId="4" priority="5" operator="greaterThan">
      <formula>$H$27</formula>
    </cfRule>
  </conditionalFormatting>
  <conditionalFormatting sqref="I28">
    <cfRule type="cellIs" dxfId="3" priority="4" operator="greaterThan">
      <formula>$H$28</formula>
    </cfRule>
  </conditionalFormatting>
  <conditionalFormatting sqref="I29">
    <cfRule type="cellIs" dxfId="2" priority="3" operator="greaterThan">
      <formula>$H$29</formula>
    </cfRule>
  </conditionalFormatting>
  <conditionalFormatting sqref="I30">
    <cfRule type="cellIs" dxfId="1" priority="2" operator="greaterThan">
      <formula>$H$30</formula>
    </cfRule>
  </conditionalFormatting>
  <conditionalFormatting sqref="I31">
    <cfRule type="cellIs" dxfId="0" priority="1" operator="greaterThan">
      <formula>$H$31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6" sqref="B6"/>
    </sheetView>
  </sheetViews>
  <sheetFormatPr defaultColWidth="11" defaultRowHeight="15.6"/>
  <cols>
    <col min="1" max="1" width="51.5" customWidth="1"/>
    <col min="2" max="2" width="58.69921875" customWidth="1"/>
  </cols>
  <sheetData>
    <row r="2" spans="1:2" ht="42">
      <c r="A2" s="1" t="s">
        <v>15</v>
      </c>
      <c r="B2" s="1" t="s">
        <v>8</v>
      </c>
    </row>
    <row r="3" spans="1:2">
      <c r="A3" s="2" t="s">
        <v>0</v>
      </c>
      <c r="B3" s="2" t="s">
        <v>0</v>
      </c>
    </row>
    <row r="4" spans="1:2">
      <c r="A4" s="2" t="s">
        <v>9</v>
      </c>
      <c r="B4" s="2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CME SOSTEGNO</vt:lpstr>
      <vt:lpstr>CMC PAGAMENTO</vt:lpstr>
      <vt:lpstr>NOTE</vt:lpstr>
      <vt:lpstr>CME PDF</vt:lpstr>
      <vt:lpstr>CMC PDF</vt:lpstr>
      <vt:lpstr>Foglio2</vt:lpstr>
      <vt:lpstr>'CMC PAGAMENTO'!Area_stampa</vt:lpstr>
      <vt:lpstr>'CMC PDF'!Area_stampa</vt:lpstr>
      <vt:lpstr>'CME PDF'!Area_stampa</vt:lpstr>
      <vt:lpstr>'CME SOSTEGNO'!Area_stampa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Campomenosi</dc:creator>
  <cp:lastModifiedBy>Musante Luca</cp:lastModifiedBy>
  <cp:lastPrinted>2022-03-15T10:53:12Z</cp:lastPrinted>
  <dcterms:created xsi:type="dcterms:W3CDTF">2022-02-01T14:53:03Z</dcterms:created>
  <dcterms:modified xsi:type="dcterms:W3CDTF">2022-03-15T12:29:08Z</dcterms:modified>
</cp:coreProperties>
</file>