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usante\Desktop\152827 Benatti\"/>
    </mc:Choice>
  </mc:AlternateContent>
  <bookViews>
    <workbookView xWindow="0" yWindow="0" windowWidth="28800" windowHeight="15564"/>
  </bookViews>
  <sheets>
    <sheet name="CME SOSTEGNO" sheetId="1" r:id="rId1"/>
    <sheet name="CMC PAGAMENTO" sheetId="6" r:id="rId2"/>
    <sheet name="NOTE" sheetId="12" r:id="rId3"/>
    <sheet name="CME PDF" sheetId="11" state="hidden" r:id="rId4"/>
    <sheet name="CMC PDF" sheetId="10" state="hidden" r:id="rId5"/>
    <sheet name="Foglio2" sheetId="2" state="hidden" r:id="rId6"/>
  </sheets>
  <definedNames>
    <definedName name="_xlnm.Print_Area" localSheetId="1">'CMC PAGAMENTO'!$A$2:$N$34</definedName>
    <definedName name="_xlnm.Print_Area" localSheetId="4">'CMC PDF'!$A$2:$N$35</definedName>
    <definedName name="_xlnm.Print_Area" localSheetId="3">'CME PDF'!$A$2:$L$35</definedName>
    <definedName name="_xlnm.Print_Area" localSheetId="0">'CME SOSTEGNO'!$A$1:$M$36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6" l="1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2" i="1"/>
  <c r="K12" i="6"/>
  <c r="G16" i="6"/>
  <c r="G17" i="6"/>
  <c r="G18" i="6"/>
  <c r="G19" i="6"/>
  <c r="G20" i="6"/>
  <c r="G21" i="6"/>
  <c r="G22" i="6"/>
  <c r="B34" i="1"/>
  <c r="B33" i="1"/>
  <c r="K13" i="6"/>
  <c r="J13" i="6"/>
  <c r="L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J18" i="6"/>
  <c r="J19" i="6"/>
  <c r="J20" i="6"/>
  <c r="J21" i="6"/>
  <c r="J22" i="6"/>
  <c r="J23" i="6"/>
  <c r="J24" i="6"/>
  <c r="J25" i="6"/>
  <c r="J26" i="6"/>
  <c r="J14" i="6"/>
  <c r="J15" i="6"/>
  <c r="J16" i="6"/>
  <c r="J17" i="6"/>
  <c r="B4" i="6"/>
  <c r="H4" i="6"/>
  <c r="G33" i="11"/>
  <c r="N32" i="11"/>
  <c r="L8" i="11"/>
  <c r="G33" i="10"/>
  <c r="L8" i="10"/>
  <c r="K13" i="1"/>
  <c r="K14" i="1"/>
  <c r="H15" i="6"/>
  <c r="I15" i="6"/>
  <c r="H16" i="6"/>
  <c r="I16" i="6"/>
  <c r="H18" i="6"/>
  <c r="I18" i="6"/>
  <c r="K19" i="1"/>
  <c r="K20" i="1"/>
  <c r="K21" i="1"/>
  <c r="K22" i="1"/>
  <c r="H23" i="6"/>
  <c r="I23" i="6"/>
  <c r="K24" i="1"/>
  <c r="H27" i="6"/>
  <c r="I27" i="6"/>
  <c r="K30" i="1"/>
  <c r="H31" i="6"/>
  <c r="I31" i="6"/>
  <c r="J12" i="6"/>
  <c r="L12" i="6"/>
  <c r="J27" i="6"/>
  <c r="J28" i="6"/>
  <c r="J29" i="6"/>
  <c r="J30" i="6"/>
  <c r="J31" i="6"/>
  <c r="K31" i="6"/>
  <c r="L8" i="1"/>
  <c r="L8" i="6"/>
  <c r="B13" i="6"/>
  <c r="C13" i="6"/>
  <c r="D13" i="6"/>
  <c r="E13" i="6"/>
  <c r="F13" i="6"/>
  <c r="G13" i="6"/>
  <c r="B14" i="6"/>
  <c r="C14" i="6"/>
  <c r="D14" i="6"/>
  <c r="E14" i="6"/>
  <c r="F14" i="6"/>
  <c r="G14" i="6"/>
  <c r="B15" i="6"/>
  <c r="C15" i="6"/>
  <c r="D15" i="6"/>
  <c r="E15" i="6"/>
  <c r="F15" i="6"/>
  <c r="G15" i="6"/>
  <c r="B16" i="6"/>
  <c r="C16" i="6"/>
  <c r="D16" i="6"/>
  <c r="E16" i="6"/>
  <c r="F16" i="6"/>
  <c r="B17" i="6"/>
  <c r="C17" i="6"/>
  <c r="D17" i="6"/>
  <c r="E17" i="6"/>
  <c r="F17" i="6"/>
  <c r="B18" i="6"/>
  <c r="C18" i="6"/>
  <c r="D18" i="6"/>
  <c r="E18" i="6"/>
  <c r="F18" i="6"/>
  <c r="B19" i="6"/>
  <c r="C19" i="6"/>
  <c r="D19" i="6"/>
  <c r="E19" i="6"/>
  <c r="F19" i="6"/>
  <c r="B20" i="6"/>
  <c r="C20" i="6"/>
  <c r="D20" i="6"/>
  <c r="E20" i="6"/>
  <c r="F20" i="6"/>
  <c r="B21" i="6"/>
  <c r="C21" i="6"/>
  <c r="D21" i="6"/>
  <c r="E21" i="6"/>
  <c r="F21" i="6"/>
  <c r="B22" i="6"/>
  <c r="C22" i="6"/>
  <c r="D22" i="6"/>
  <c r="E22" i="6"/>
  <c r="F22" i="6"/>
  <c r="B23" i="6"/>
  <c r="C23" i="6"/>
  <c r="D23" i="6"/>
  <c r="E23" i="6"/>
  <c r="F23" i="6"/>
  <c r="G23" i="6"/>
  <c r="B24" i="6"/>
  <c r="C24" i="6"/>
  <c r="D24" i="6"/>
  <c r="E24" i="6"/>
  <c r="F24" i="6"/>
  <c r="G24" i="6"/>
  <c r="B25" i="6"/>
  <c r="C25" i="6"/>
  <c r="D25" i="6"/>
  <c r="E25" i="6"/>
  <c r="F25" i="6"/>
  <c r="G25" i="6"/>
  <c r="B26" i="6"/>
  <c r="C26" i="6"/>
  <c r="D26" i="6"/>
  <c r="E26" i="6"/>
  <c r="F26" i="6"/>
  <c r="G26" i="6"/>
  <c r="B27" i="6"/>
  <c r="C27" i="6"/>
  <c r="D27" i="6"/>
  <c r="E27" i="6"/>
  <c r="F27" i="6"/>
  <c r="G27" i="6"/>
  <c r="B28" i="6"/>
  <c r="C28" i="6"/>
  <c r="D28" i="6"/>
  <c r="E28" i="6"/>
  <c r="F28" i="6"/>
  <c r="G28" i="6"/>
  <c r="B29" i="6"/>
  <c r="C29" i="6"/>
  <c r="D29" i="6"/>
  <c r="E29" i="6"/>
  <c r="F29" i="6"/>
  <c r="G29" i="6"/>
  <c r="B30" i="6"/>
  <c r="C30" i="6"/>
  <c r="D30" i="6"/>
  <c r="E30" i="6"/>
  <c r="F30" i="6"/>
  <c r="G30" i="6"/>
  <c r="B31" i="6"/>
  <c r="C31" i="6"/>
  <c r="D31" i="6"/>
  <c r="E31" i="6"/>
  <c r="F31" i="6"/>
  <c r="G31" i="6"/>
  <c r="B12" i="6"/>
  <c r="C12" i="6"/>
  <c r="D12" i="6"/>
  <c r="E12" i="6"/>
  <c r="F12" i="6"/>
  <c r="G12" i="6"/>
  <c r="N32" i="1"/>
  <c r="B33" i="11"/>
  <c r="H12" i="6"/>
  <c r="I12" i="6"/>
  <c r="J32" i="1"/>
  <c r="M13" i="6"/>
  <c r="M17" i="6"/>
  <c r="M29" i="6"/>
  <c r="L14" i="1"/>
  <c r="M23" i="6"/>
  <c r="M16" i="6"/>
  <c r="L25" i="1"/>
  <c r="L17" i="1"/>
  <c r="N31" i="6"/>
  <c r="L29" i="1"/>
  <c r="L28" i="1"/>
  <c r="L26" i="1"/>
  <c r="N22" i="6"/>
  <c r="N28" i="6"/>
  <c r="M18" i="6"/>
  <c r="N15" i="6"/>
  <c r="M14" i="6"/>
  <c r="H14" i="6"/>
  <c r="I14" i="6"/>
  <c r="H13" i="6"/>
  <c r="I13" i="6"/>
  <c r="L12" i="1"/>
  <c r="H29" i="6"/>
  <c r="I29" i="6"/>
  <c r="N26" i="6"/>
  <c r="K23" i="1"/>
  <c r="L22" i="1"/>
  <c r="M21" i="6"/>
  <c r="M20" i="6"/>
  <c r="L13" i="1"/>
  <c r="N19" i="6"/>
  <c r="K29" i="1"/>
  <c r="M27" i="6"/>
  <c r="L27" i="1"/>
  <c r="H26" i="6"/>
  <c r="I26" i="6"/>
  <c r="L24" i="1"/>
  <c r="L19" i="1"/>
  <c r="L21" i="1"/>
  <c r="H21" i="6"/>
  <c r="I21" i="6"/>
  <c r="H22" i="6"/>
  <c r="I22" i="6"/>
  <c r="L23" i="1"/>
  <c r="M24" i="6"/>
  <c r="K26" i="1"/>
  <c r="K27" i="1"/>
  <c r="H28" i="6"/>
  <c r="I28" i="6"/>
  <c r="M30" i="6"/>
  <c r="L31" i="1"/>
  <c r="K31" i="1"/>
  <c r="L30" i="1"/>
  <c r="H30" i="6"/>
  <c r="I30" i="6"/>
  <c r="K28" i="1"/>
  <c r="K25" i="1"/>
  <c r="H25" i="6"/>
  <c r="I25" i="6"/>
  <c r="H24" i="6"/>
  <c r="I24" i="6"/>
  <c r="L20" i="1"/>
  <c r="H20" i="6"/>
  <c r="I20" i="6"/>
  <c r="H19" i="6"/>
  <c r="I19" i="6"/>
  <c r="K18" i="1"/>
  <c r="N18" i="6"/>
  <c r="L18" i="1"/>
  <c r="H17" i="6"/>
  <c r="I17" i="6"/>
  <c r="K17" i="1"/>
  <c r="K16" i="1"/>
  <c r="L16" i="1"/>
  <c r="K15" i="1"/>
  <c r="L15" i="1"/>
  <c r="K12" i="1"/>
  <c r="G33" i="1"/>
  <c r="K32" i="1"/>
  <c r="L32" i="1"/>
  <c r="G34" i="1"/>
  <c r="N29" i="6"/>
  <c r="N17" i="6"/>
  <c r="M22" i="6"/>
  <c r="N16" i="6"/>
  <c r="M12" i="6"/>
  <c r="L32" i="6"/>
  <c r="I32" i="6"/>
  <c r="R21" i="6"/>
  <c r="H32" i="6"/>
  <c r="M31" i="6"/>
  <c r="M28" i="6"/>
  <c r="N23" i="6"/>
  <c r="N21" i="6"/>
  <c r="N12" i="6"/>
  <c r="M26" i="6"/>
  <c r="M15" i="6"/>
  <c r="N14" i="6"/>
  <c r="N27" i="6"/>
  <c r="N20" i="6"/>
  <c r="N13" i="6"/>
  <c r="N30" i="6"/>
  <c r="M19" i="6"/>
  <c r="N24" i="6"/>
  <c r="N25" i="6"/>
  <c r="M25" i="6"/>
  <c r="R22" i="6"/>
  <c r="S22" i="6"/>
  <c r="N32" i="6"/>
  <c r="M32" i="6"/>
  <c r="S21" i="6"/>
  <c r="R23" i="6"/>
  <c r="R24" i="6"/>
  <c r="R26" i="6"/>
  <c r="R27" i="6"/>
  <c r="R28" i="6"/>
  <c r="S27" i="6"/>
  <c r="S28" i="6"/>
</calcChain>
</file>

<file path=xl/sharedStrings.xml><?xml version="1.0" encoding="utf-8"?>
<sst xmlns="http://schemas.openxmlformats.org/spreadsheetml/2006/main" count="124" uniqueCount="65">
  <si>
    <t>SI</t>
  </si>
  <si>
    <t>RICHIEDENTE</t>
  </si>
  <si>
    <t>DESCRIZIONE INTERVENTO</t>
  </si>
  <si>
    <t>Progressivo</t>
  </si>
  <si>
    <t>Comune</t>
  </si>
  <si>
    <t>Sezione</t>
  </si>
  <si>
    <t xml:space="preserve">Foglio </t>
  </si>
  <si>
    <t>Mappale</t>
  </si>
  <si>
    <t>Terreno condotto in comodato (per cui serve la dichiarazione del comodante come da bando)</t>
  </si>
  <si>
    <t>NO</t>
  </si>
  <si>
    <t>Data</t>
  </si>
  <si>
    <t>Il Richiedente</t>
  </si>
  <si>
    <t>INTENSITA' DELL'AIUTO CONCESSO 70%, €/mq</t>
  </si>
  <si>
    <t xml:space="preserve">TOTALE </t>
  </si>
  <si>
    <t>CF/CUAA</t>
  </si>
  <si>
    <t>Investimento realizzato in Parchi Nazionali e Regionali / Zone “Natura 2000”</t>
  </si>
  <si>
    <t>UNITA' DI COSTO STANDARD PER IL RIPRISTINO DI TRATTI DI MURO A SECCO, €/mq</t>
  </si>
  <si>
    <t xml:space="preserve">Terreno posseduto a titolo di comodato </t>
  </si>
  <si>
    <t>Importo Spesa richiesta (€)</t>
  </si>
  <si>
    <t>Importo Contributo richiesto (€)</t>
  </si>
  <si>
    <t>Superficie di tratto di muro a secco da ripristinare (mq)</t>
  </si>
  <si>
    <t>Investimento realizzato in Parchi Nazionali e Regionali - Zone “Natura 2000”</t>
  </si>
  <si>
    <t>foglio N. …..... Di.. …...</t>
  </si>
  <si>
    <t>Superficie di tratto di muro a secco AMMESSO A sostegno (mq)</t>
  </si>
  <si>
    <t>Superficie di tratto di muro a secco RICHIESTO in domanda di SOSTEGNO (mq)</t>
  </si>
  <si>
    <t>COMPUTO METRICO ESTIMATIVO - ALLEGATO ALLA DOMANDA SOSTEGNO sottomisura 4.4</t>
  </si>
  <si>
    <t>ELENCO DEI TRATTI DI MURO DA RIPRISTINARE</t>
  </si>
  <si>
    <t>Lunghezza (m) media del tratto di muro</t>
  </si>
  <si>
    <t>Altezza (m) media del singolo tratto di muro</t>
  </si>
  <si>
    <t>Ripristino di tratti di muro a secco tradizionali per il sostegno dei terreni in pendio, realizzati con pietrame originale o comunque simile a quello dei muri circostanti e secondo le forme e le tipologie costruttive tradizionali, a regola d’arte, senza utilizzare cemento o alcun altro tipo di legante ( misurata esclusivamente la parte “a vista”, esclusa quindi la fondazione, del singolo tratto di muro).</t>
  </si>
  <si>
    <t>Ripristino di tratti di muro a secco tradizionali per il sostegno dei terreni in pendio, realizzati con pietrame originale o comunque simile a quello dei muri circostanti e secondo le forme e le tipologie costruttive tradizionali, a regola d’arte, senza utilizzare cemento o alcun altro tipo di legante (misurata esclusivamente la parte “a vista”, esclusa quindi la fondazione, del singolo tratto di muro).</t>
  </si>
  <si>
    <t>ELENCO DEI TRATTI DI MURO AMMESSI A FINANZIAMENTO E RIPRISTINATI</t>
  </si>
  <si>
    <t xml:space="preserve">COMPUTO METRICO CONSUNTIVO - ALLEGATO ALLA DOMANDA PAGAMENTO sottomisura 4.4 </t>
  </si>
  <si>
    <t>Beneficiario</t>
  </si>
  <si>
    <t xml:space="preserve">domanda di SOSTEGNO numero:   </t>
  </si>
  <si>
    <t>Lunghezza (m) media del tratto RIPRISTINATO</t>
  </si>
  <si>
    <t>Altezza (m) media del tratto RIPRISTINATO</t>
  </si>
  <si>
    <t>Superficie di tratto di muro a secco ripristinato (mq)</t>
  </si>
  <si>
    <t>mq concessi</t>
  </si>
  <si>
    <t>mq rendicontati</t>
  </si>
  <si>
    <t>scostamento percentuale</t>
  </si>
  <si>
    <t>mq scostamento</t>
  </si>
  <si>
    <t>franchigia</t>
  </si>
  <si>
    <t>scostamento %</t>
  </si>
  <si>
    <t>mq penalità</t>
  </si>
  <si>
    <t>mq liquidabili</t>
  </si>
  <si>
    <t>mq</t>
  </si>
  <si>
    <t>Euro</t>
  </si>
  <si>
    <t>foglio N. ....... Di.. …...</t>
  </si>
  <si>
    <t>ipotesi di penalità su rendicontato</t>
  </si>
  <si>
    <t>il beneficiario</t>
  </si>
  <si>
    <t xml:space="preserve">UNITA' DI COSTO STANDARD PER IL RIPRISTINO DI TRATTI DI MURO A SECCO, €/mq. </t>
  </si>
  <si>
    <t>numero progressivo</t>
  </si>
  <si>
    <t>esito istruttorio (riservato Regione)</t>
  </si>
  <si>
    <t xml:space="preserve">TOTALE   </t>
  </si>
  <si>
    <r>
      <t xml:space="preserve">Ammesso </t>
    </r>
    <r>
      <rPr>
        <sz val="12"/>
        <color theme="1"/>
        <rFont val="Calibri (Corpo)"/>
      </rPr>
      <t>(SI/NO)</t>
    </r>
  </si>
  <si>
    <r>
      <t>Superficie di tratto di muro a secco AMMESSO A sostegno (mq)                 (</t>
    </r>
    <r>
      <rPr>
        <sz val="12"/>
        <color rgb="FFFF0000"/>
        <rFont val="Calibri (Corpo)"/>
      </rPr>
      <t>da compilarsi a cura del beneficiario</t>
    </r>
    <r>
      <rPr>
        <sz val="12"/>
        <color theme="1"/>
        <rFont val="Calibri"/>
        <family val="2"/>
        <scheme val="minor"/>
      </rPr>
      <t>)</t>
    </r>
  </si>
  <si>
    <t>foglio N. 1 Di 1</t>
  </si>
  <si>
    <t>SUPERFICIE ARROTONDATA AL MQ E CONSEQUENTI IMPORTI ---&gt;</t>
  </si>
  <si>
    <t>FIRMA del richiedente</t>
  </si>
  <si>
    <t>FIRMA del beneficiario</t>
  </si>
  <si>
    <t>questa versione semplifica la compilazione delle superfici arrotondando per difetto a 200 mq il totale delle superfici comprese fra 200 mq e 200,49 mq</t>
  </si>
  <si>
    <r>
      <t>per mantere inalterate le funzioni dei fogli di calcolo è opportuno</t>
    </r>
    <r>
      <rPr>
        <b/>
        <sz val="12"/>
        <color theme="1"/>
        <rFont val="Calibri"/>
        <family val="2"/>
        <scheme val="minor"/>
      </rPr>
      <t xml:space="preserve"> utilizzare per ogni richiedente un foglio di calcolo nuovo</t>
    </r>
    <r>
      <rPr>
        <sz val="12"/>
        <color theme="1"/>
        <rFont val="Calibri"/>
        <family val="2"/>
        <scheme val="minor"/>
      </rPr>
      <t>. Riutilizzando più volte lo stesso foglio di calcolo e azzerando gli importi del precedente si perdono funzioni di controllo</t>
    </r>
  </si>
  <si>
    <t>foglio N.1 Di 1</t>
  </si>
  <si>
    <t>Eventuali computi già compilati sulla versione precedente sono comunque validi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</si>
</sst>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[$€-2]\ * #,##0.00_-;\-[$€-2]\ * #,##0.00_-;_-[$€-2]\ * &quot;-&quot;??_-"/>
    <numFmt numFmtId="166" formatCode="_-* #,##0_-;\-* #,##0_-;_-* &quot;-&quot;??_-;_-@_-"/>
    <numFmt numFmtId="167" formatCode="0.00_ ;[Red]\-0.00\ "/>
    <numFmt numFmtId="168" formatCode="0.0000"/>
  </numFmts>
  <fonts count="27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Arial Narrow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 (Corpo)"/>
    </font>
    <font>
      <b/>
      <i/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 (Corpo)"/>
    </font>
    <font>
      <sz val="12"/>
      <color rgb="FFFF0000"/>
      <name val="Calibri (Corpo)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6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41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4" fillId="0" borderId="0" xfId="1" applyNumberFormat="1" applyFont="1" applyAlignment="1" applyProtection="1">
      <alignment horizontal="right" vertical="center"/>
    </xf>
    <xf numFmtId="0" fontId="3" fillId="0" borderId="0" xfId="1" applyAlignment="1" applyProtection="1">
      <alignment vertical="center"/>
    </xf>
    <xf numFmtId="49" fontId="5" fillId="0" borderId="0" xfId="1" applyNumberFormat="1" applyFont="1" applyAlignment="1" applyProtection="1">
      <alignment horizontal="right" vertical="center"/>
    </xf>
    <xf numFmtId="49" fontId="3" fillId="0" borderId="0" xfId="1" applyNumberFormat="1" applyFont="1" applyAlignment="1" applyProtection="1">
      <alignment horizontal="left" vertical="center"/>
    </xf>
    <xf numFmtId="0" fontId="3" fillId="0" borderId="0" xfId="1" applyFont="1" applyAlignment="1" applyProtection="1">
      <alignment horizontal="left" vertical="center"/>
    </xf>
    <xf numFmtId="165" fontId="3" fillId="0" borderId="0" xfId="2" applyAlignment="1" applyProtection="1">
      <alignment vertical="center"/>
    </xf>
    <xf numFmtId="0" fontId="0" fillId="0" borderId="0" xfId="0" applyAlignment="1" applyProtection="1">
      <alignment vertical="center"/>
    </xf>
    <xf numFmtId="49" fontId="4" fillId="0" borderId="1" xfId="1" applyNumberFormat="1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4" fontId="2" fillId="0" borderId="4" xfId="0" applyNumberFormat="1" applyFont="1" applyFill="1" applyBorder="1" applyAlignment="1" applyProtection="1">
      <alignment horizontal="center" vertical="center"/>
    </xf>
    <xf numFmtId="49" fontId="3" fillId="0" borderId="0" xfId="1" applyNumberFormat="1" applyBorder="1" applyAlignment="1" applyProtection="1">
      <alignment vertical="center"/>
    </xf>
    <xf numFmtId="49" fontId="17" fillId="0" borderId="0" xfId="1" applyNumberFormat="1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49" fontId="15" fillId="0" borderId="0" xfId="1" applyNumberFormat="1" applyFont="1" applyAlignment="1" applyProtection="1">
      <alignment horizontal="right" vertical="top"/>
    </xf>
    <xf numFmtId="0" fontId="3" fillId="0" borderId="0" xfId="2" applyNumberFormat="1" applyAlignment="1" applyProtection="1">
      <alignment vertical="center"/>
    </xf>
    <xf numFmtId="49" fontId="15" fillId="0" borderId="0" xfId="1" applyNumberFormat="1" applyFont="1" applyAlignment="1" applyProtection="1">
      <alignment vertical="top"/>
    </xf>
    <xf numFmtId="0" fontId="1" fillId="0" borderId="0" xfId="0" applyFont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8" fillId="2" borderId="3" xfId="0" applyFont="1" applyFill="1" applyBorder="1" applyAlignment="1" applyProtection="1">
      <alignment vertical="center" wrapText="1"/>
      <protection locked="0"/>
    </xf>
    <xf numFmtId="0" fontId="18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6" fontId="16" fillId="0" borderId="14" xfId="61" applyNumberFormat="1" applyFont="1" applyBorder="1"/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4" fontId="16" fillId="0" borderId="8" xfId="0" applyNumberFormat="1" applyFont="1" applyFill="1" applyBorder="1" applyAlignment="1" applyProtection="1">
      <alignment horizontal="center" vertical="center"/>
    </xf>
    <xf numFmtId="164" fontId="16" fillId="0" borderId="8" xfId="61" applyFont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4" fontId="16" fillId="0" borderId="6" xfId="0" applyNumberFormat="1" applyFont="1" applyFill="1" applyBorder="1" applyAlignment="1" applyProtection="1">
      <alignment horizontal="center" vertical="center"/>
    </xf>
    <xf numFmtId="4" fontId="16" fillId="2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4" fontId="16" fillId="0" borderId="16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wrapText="1"/>
    </xf>
    <xf numFmtId="10" fontId="16" fillId="0" borderId="13" xfId="62" applyNumberFormat="1" applyFont="1" applyBorder="1"/>
    <xf numFmtId="4" fontId="9" fillId="2" borderId="13" xfId="0" applyNumberFormat="1" applyFont="1" applyFill="1" applyBorder="1"/>
    <xf numFmtId="2" fontId="16" fillId="2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13" xfId="0" applyNumberFormat="1" applyFont="1" applyBorder="1"/>
    <xf numFmtId="164" fontId="8" fillId="0" borderId="14" xfId="61" applyFont="1" applyBorder="1"/>
    <xf numFmtId="2" fontId="9" fillId="0" borderId="15" xfId="0" applyNumberFormat="1" applyFont="1" applyBorder="1"/>
    <xf numFmtId="164" fontId="9" fillId="0" borderId="17" xfId="61" applyFont="1" applyBorder="1"/>
    <xf numFmtId="166" fontId="9" fillId="0" borderId="14" xfId="61" applyNumberFormat="1" applyFont="1" applyBorder="1"/>
    <xf numFmtId="167" fontId="8" fillId="0" borderId="13" xfId="0" applyNumberFormat="1" applyFont="1" applyBorder="1"/>
    <xf numFmtId="4" fontId="16" fillId="0" borderId="14" xfId="0" applyNumberFormat="1" applyFont="1" applyBorder="1" applyAlignment="1" applyProtection="1">
      <alignment horizontal="right" vertical="center"/>
    </xf>
    <xf numFmtId="4" fontId="16" fillId="0" borderId="17" xfId="0" applyNumberFormat="1" applyFont="1" applyBorder="1" applyAlignment="1" applyProtection="1">
      <alignment horizontal="right" vertical="center"/>
    </xf>
    <xf numFmtId="4" fontId="16" fillId="0" borderId="6" xfId="0" applyNumberFormat="1" applyFont="1" applyBorder="1" applyAlignment="1" applyProtection="1">
      <alignment horizontal="right" vertical="center"/>
    </xf>
    <xf numFmtId="4" fontId="16" fillId="0" borderId="16" xfId="0" applyNumberFormat="1" applyFont="1" applyBorder="1" applyAlignment="1" applyProtection="1">
      <alignment horizontal="right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18" fillId="0" borderId="2" xfId="0" applyFont="1" applyFill="1" applyBorder="1" applyAlignment="1" applyProtection="1">
      <alignment vertical="center" wrapText="1"/>
      <protection locked="0"/>
    </xf>
    <xf numFmtId="4" fontId="16" fillId="0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right" vertical="center"/>
    </xf>
    <xf numFmtId="4" fontId="21" fillId="0" borderId="2" xfId="0" applyNumberFormat="1" applyFon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right" vertical="center"/>
    </xf>
    <xf numFmtId="4" fontId="9" fillId="0" borderId="20" xfId="0" applyNumberFormat="1" applyFont="1" applyBorder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4" fontId="16" fillId="0" borderId="24" xfId="0" applyNumberFormat="1" applyFont="1" applyFill="1" applyBorder="1" applyAlignment="1" applyProtection="1">
      <alignment horizontal="center" vertical="center"/>
    </xf>
    <xf numFmtId="164" fontId="16" fillId="0" borderId="24" xfId="6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right" vertical="center"/>
    </xf>
    <xf numFmtId="4" fontId="21" fillId="0" borderId="3" xfId="0" applyNumberFormat="1" applyFont="1" applyBorder="1" applyAlignment="1" applyProtection="1">
      <alignment horizontal="center"/>
    </xf>
    <xf numFmtId="4" fontId="21" fillId="0" borderId="3" xfId="0" applyNumberFormat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2" fontId="16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 applyProtection="1">
      <alignment horizontal="center" vertical="center"/>
      <protection locked="0"/>
    </xf>
    <xf numFmtId="2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4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0" fillId="0" borderId="29" xfId="0" applyBorder="1" applyProtection="1"/>
    <xf numFmtId="4" fontId="2" fillId="0" borderId="30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4" fontId="21" fillId="0" borderId="20" xfId="0" applyNumberFormat="1" applyFont="1" applyBorder="1" applyAlignment="1" applyProtection="1">
      <alignment horizontal="center" vertical="center"/>
    </xf>
    <xf numFmtId="4" fontId="21" fillId="0" borderId="20" xfId="0" applyNumberFormat="1" applyFont="1" applyBorder="1" applyAlignment="1" applyProtection="1">
      <alignment horizontal="right"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21" fillId="0" borderId="4" xfId="0" applyFont="1" applyBorder="1" applyAlignment="1" applyProtection="1">
      <alignment horizontal="right" vertical="center"/>
    </xf>
    <xf numFmtId="4" fontId="21" fillId="0" borderId="4" xfId="0" applyNumberFormat="1" applyFont="1" applyBorder="1" applyAlignment="1" applyProtection="1">
      <alignment horizontal="center"/>
    </xf>
    <xf numFmtId="0" fontId="21" fillId="3" borderId="3" xfId="0" applyFont="1" applyFill="1" applyBorder="1" applyAlignment="1" applyProtection="1">
      <alignment horizontal="right" vertical="center"/>
    </xf>
    <xf numFmtId="0" fontId="0" fillId="3" borderId="2" xfId="0" applyFill="1" applyBorder="1"/>
    <xf numFmtId="0" fontId="23" fillId="0" borderId="10" xfId="0" applyFont="1" applyFill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 wrapText="1"/>
    </xf>
    <xf numFmtId="164" fontId="16" fillId="0" borderId="32" xfId="61" applyFont="1" applyBorder="1" applyAlignment="1" applyProtection="1">
      <alignment horizontal="center" vertical="center"/>
    </xf>
    <xf numFmtId="164" fontId="16" fillId="0" borderId="33" xfId="6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</xf>
    <xf numFmtId="49" fontId="4" fillId="0" borderId="4" xfId="1" applyNumberFormat="1" applyFont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49" fontId="17" fillId="0" borderId="0" xfId="1" applyNumberFormat="1" applyFont="1" applyFill="1" applyAlignment="1" applyProtection="1">
      <alignment horizontal="center" vertical="center"/>
    </xf>
    <xf numFmtId="49" fontId="4" fillId="0" borderId="4" xfId="1" applyNumberFormat="1" applyFont="1" applyFill="1" applyBorder="1" applyAlignment="1" applyProtection="1">
      <alignment horizontal="right" vertical="center"/>
    </xf>
    <xf numFmtId="49" fontId="4" fillId="0" borderId="4" xfId="1" applyNumberFormat="1" applyFont="1" applyFill="1" applyBorder="1" applyAlignment="1" applyProtection="1">
      <alignment horizontal="center" vertical="center"/>
    </xf>
    <xf numFmtId="0" fontId="3" fillId="0" borderId="0" xfId="1" applyFill="1" applyAlignment="1" applyProtection="1">
      <alignment vertical="center"/>
    </xf>
    <xf numFmtId="49" fontId="5" fillId="0" borderId="0" xfId="1" applyNumberFormat="1" applyFont="1" applyFill="1" applyAlignment="1" applyProtection="1">
      <alignment horizontal="right" vertical="center"/>
    </xf>
    <xf numFmtId="49" fontId="3" fillId="0" borderId="0" xfId="1" applyNumberFormat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/>
    </xf>
    <xf numFmtId="49" fontId="3" fillId="0" borderId="0" xfId="1" applyNumberFormat="1" applyFill="1" applyBorder="1" applyAlignment="1" applyProtection="1">
      <alignment vertical="center"/>
    </xf>
    <xf numFmtId="165" fontId="3" fillId="0" borderId="0" xfId="2" applyFill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164" fontId="16" fillId="0" borderId="8" xfId="61" applyFont="1" applyFill="1" applyBorder="1" applyAlignment="1" applyProtection="1">
      <alignment horizontal="center" vertical="center"/>
    </xf>
    <xf numFmtId="164" fontId="16" fillId="0" borderId="32" xfId="61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vertical="center"/>
      <protection locked="0"/>
    </xf>
    <xf numFmtId="164" fontId="16" fillId="0" borderId="24" xfId="61" applyFont="1" applyFill="1" applyBorder="1" applyAlignment="1" applyProtection="1">
      <alignment horizontal="center" vertical="center"/>
    </xf>
    <xf numFmtId="164" fontId="16" fillId="0" borderId="33" xfId="61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 applyProtection="1">
      <alignment horizontal="center"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0" fillId="0" borderId="34" xfId="0" applyFont="1" applyFill="1" applyBorder="1" applyAlignment="1" applyProtection="1">
      <alignment horizontal="center" vertical="center" wrapText="1"/>
    </xf>
    <xf numFmtId="2" fontId="16" fillId="0" borderId="35" xfId="0" applyNumberFormat="1" applyFont="1" applyFill="1" applyBorder="1" applyAlignment="1" applyProtection="1">
      <alignment horizontal="center" vertical="center"/>
      <protection locked="0"/>
    </xf>
    <xf numFmtId="2" fontId="16" fillId="0" borderId="36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/>
    </xf>
    <xf numFmtId="0" fontId="0" fillId="0" borderId="0" xfId="0" applyNumberFormat="1" applyProtection="1"/>
    <xf numFmtId="0" fontId="15" fillId="0" borderId="0" xfId="1" applyNumberFormat="1" applyFont="1" applyAlignment="1" applyProtection="1">
      <alignment vertical="top"/>
    </xf>
    <xf numFmtId="0" fontId="15" fillId="0" borderId="0" xfId="1" applyNumberFormat="1" applyFont="1" applyAlignment="1" applyProtection="1">
      <alignment horizontal="right" vertical="top"/>
    </xf>
    <xf numFmtId="0" fontId="0" fillId="2" borderId="2" xfId="0" applyNumberFormat="1" applyFill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</xf>
    <xf numFmtId="0" fontId="4" fillId="0" borderId="0" xfId="1" applyNumberFormat="1" applyFont="1" applyAlignment="1" applyProtection="1">
      <alignment horizontal="right" vertical="center"/>
    </xf>
    <xf numFmtId="0" fontId="3" fillId="0" borderId="0" xfId="1" applyNumberFormat="1" applyAlignment="1" applyProtection="1">
      <alignment vertical="center"/>
    </xf>
    <xf numFmtId="0" fontId="5" fillId="0" borderId="0" xfId="1" applyNumberFormat="1" applyFont="1" applyAlignment="1" applyProtection="1">
      <alignment horizontal="right" vertical="center"/>
    </xf>
    <xf numFmtId="0" fontId="3" fillId="0" borderId="0" xfId="1" applyNumberFormat="1" applyFont="1" applyAlignment="1" applyProtection="1">
      <alignment horizontal="left" vertical="center"/>
    </xf>
    <xf numFmtId="0" fontId="3" fillId="0" borderId="0" xfId="1" applyNumberFormat="1" applyBorder="1" applyAlignment="1" applyProtection="1">
      <alignment vertical="center"/>
    </xf>
    <xf numFmtId="14" fontId="0" fillId="2" borderId="1" xfId="0" applyNumberFormat="1" applyFill="1" applyBorder="1" applyAlignment="1" applyProtection="1">
      <alignment vertical="center"/>
      <protection locked="0"/>
    </xf>
    <xf numFmtId="14" fontId="0" fillId="2" borderId="2" xfId="0" applyNumberFormat="1" applyFill="1" applyBorder="1" applyAlignment="1" applyProtection="1">
      <alignment vertical="center"/>
      <protection locked="0"/>
    </xf>
    <xf numFmtId="4" fontId="9" fillId="0" borderId="2" xfId="0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8" xfId="0" applyFill="1" applyBorder="1" applyAlignment="1" applyProtection="1">
      <alignment vertical="center" wrapText="1"/>
    </xf>
    <xf numFmtId="2" fontId="16" fillId="2" borderId="35" xfId="0" applyNumberFormat="1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2" fontId="16" fillId="2" borderId="36" xfId="0" applyNumberFormat="1" applyFont="1" applyFill="1" applyBorder="1" applyAlignment="1" applyProtection="1">
      <alignment horizontal="center" vertical="center"/>
      <protection locked="0"/>
    </xf>
    <xf numFmtId="2" fontId="16" fillId="2" borderId="35" xfId="0" quotePrefix="1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 applyAlignment="1" applyProtection="1">
      <alignment vertical="center"/>
    </xf>
    <xf numFmtId="0" fontId="26" fillId="2" borderId="1" xfId="0" applyFont="1" applyFill="1" applyBorder="1" applyAlignment="1" applyProtection="1">
      <alignment vertical="center"/>
      <protection locked="0"/>
    </xf>
    <xf numFmtId="0" fontId="26" fillId="2" borderId="1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 wrapText="1"/>
    </xf>
    <xf numFmtId="49" fontId="0" fillId="2" borderId="18" xfId="0" applyNumberFormat="1" applyFill="1" applyBorder="1" applyAlignment="1" applyProtection="1">
      <alignment vertical="center"/>
      <protection locked="0"/>
    </xf>
    <xf numFmtId="0" fontId="18" fillId="2" borderId="19" xfId="0" applyFont="1" applyFill="1" applyBorder="1" applyAlignment="1" applyProtection="1">
      <alignment vertical="center" wrapText="1"/>
      <protection locked="0"/>
    </xf>
    <xf numFmtId="49" fontId="18" fillId="2" borderId="19" xfId="0" applyNumberFormat="1" applyFont="1" applyFill="1" applyBorder="1" applyAlignment="1" applyProtection="1">
      <alignment vertical="center" wrapText="1"/>
      <protection locked="0"/>
    </xf>
    <xf numFmtId="0" fontId="18" fillId="2" borderId="37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49" fontId="14" fillId="0" borderId="1" xfId="1" applyNumberFormat="1" applyFont="1" applyFill="1" applyBorder="1" applyAlignment="1" applyProtection="1">
      <alignment horizontal="center" vertical="center" wrapText="1"/>
    </xf>
    <xf numFmtId="49" fontId="14" fillId="0" borderId="3" xfId="1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 applyProtection="1">
      <alignment horizontal="center" vertical="center" wrapText="1"/>
    </xf>
    <xf numFmtId="49" fontId="17" fillId="2" borderId="1" xfId="1" applyNumberFormat="1" applyFont="1" applyFill="1" applyBorder="1" applyAlignment="1" applyProtection="1">
      <alignment horizontal="center" vertical="center"/>
      <protection locked="0"/>
    </xf>
    <xf numFmtId="49" fontId="17" fillId="2" borderId="3" xfId="1" applyNumberFormat="1" applyFont="1" applyFill="1" applyBorder="1" applyAlignment="1" applyProtection="1">
      <alignment horizontal="center" vertical="center"/>
      <protection locked="0"/>
    </xf>
    <xf numFmtId="49" fontId="17" fillId="2" borderId="2" xfId="1" applyNumberFormat="1" applyFont="1" applyFill="1" applyBorder="1" applyAlignment="1" applyProtection="1">
      <alignment horizontal="center" vertical="center"/>
      <protection locked="0"/>
    </xf>
    <xf numFmtId="0" fontId="17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2" borderId="3" xfId="1" applyNumberFormat="1" applyFont="1" applyFill="1" applyBorder="1" applyAlignment="1" applyProtection="1">
      <alignment horizontal="center" vertical="center"/>
      <protection locked="0"/>
    </xf>
    <xf numFmtId="0" fontId="17" fillId="2" borderId="2" xfId="1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0" xfId="1" applyNumberFormat="1" applyFont="1" applyAlignment="1" applyProtection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6" fillId="0" borderId="28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29" xfId="0" applyFont="1" applyBorder="1" applyAlignment="1">
      <alignment horizontal="left" wrapText="1"/>
    </xf>
    <xf numFmtId="0" fontId="16" fillId="0" borderId="38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16" fillId="0" borderId="18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16" fillId="0" borderId="37" xfId="0" applyFont="1" applyBorder="1" applyAlignment="1">
      <alignment horizontal="left" wrapText="1"/>
    </xf>
    <xf numFmtId="49" fontId="17" fillId="0" borderId="1" xfId="1" applyNumberFormat="1" applyFont="1" applyFill="1" applyBorder="1" applyAlignment="1" applyProtection="1">
      <alignment horizontal="center" vertical="center"/>
      <protection locked="0"/>
    </xf>
    <xf numFmtId="49" fontId="17" fillId="0" borderId="3" xfId="1" applyNumberFormat="1" applyFont="1" applyFill="1" applyBorder="1" applyAlignment="1" applyProtection="1">
      <alignment horizontal="center" vertical="center"/>
      <protection locked="0"/>
    </xf>
    <xf numFmtId="49" fontId="17" fillId="0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49" fontId="22" fillId="0" borderId="0" xfId="1" applyNumberFormat="1" applyFont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49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3" xfId="1" applyNumberFormat="1" applyFont="1" applyFill="1" applyBorder="1" applyAlignment="1" applyProtection="1">
      <alignment horizontal="center" vertical="center"/>
      <protection locked="0"/>
    </xf>
    <xf numFmtId="0" fontId="17" fillId="0" borderId="2" xfId="1" applyNumberFormat="1" applyFont="1" applyFill="1" applyBorder="1" applyAlignment="1" applyProtection="1">
      <alignment horizontal="center" vertical="center"/>
      <protection locked="0"/>
    </xf>
  </cellXfs>
  <cellStyles count="63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Euro_Computo Metrico Domanda Pagamento - Lagomarsini Massimo 121" xfId="2"/>
    <cellStyle name="Migliaia" xfId="61" builtinId="3"/>
    <cellStyle name="Normale" xfId="0" builtinId="0"/>
    <cellStyle name="Normale_Computo Metrico Domanda Pagamento - Lagomarsini Massimo 121" xfId="1"/>
    <cellStyle name="Percentuale" xfId="62" builtinId="5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zoomScale="84" zoomScaleNormal="90" zoomScalePageLayoutView="90" workbookViewId="0">
      <selection sqref="A1:M36"/>
    </sheetView>
  </sheetViews>
  <sheetFormatPr defaultColWidth="11" defaultRowHeight="15.6"/>
  <cols>
    <col min="1" max="1" width="8.5" style="9" customWidth="1"/>
    <col min="2" max="2" width="34.19921875" style="9" customWidth="1"/>
    <col min="3" max="3" width="13.19921875" style="9" customWidth="1"/>
    <col min="4" max="4" width="11" style="9"/>
    <col min="5" max="5" width="11.19921875" style="9" customWidth="1"/>
    <col min="6" max="6" width="19.5" style="9" customWidth="1"/>
    <col min="7" max="7" width="12.69921875" style="9" customWidth="1"/>
    <col min="8" max="9" width="13.5" style="9" customWidth="1"/>
    <col min="10" max="10" width="18" style="9" customWidth="1"/>
    <col min="11" max="11" width="13.69921875" style="9" customWidth="1"/>
    <col min="12" max="12" width="13" style="9" customWidth="1"/>
    <col min="13" max="13" width="14.19921875" style="9" customWidth="1"/>
    <col min="14" max="14" width="6.19921875" style="9" customWidth="1"/>
    <col min="15" max="15" width="5.69921875" style="9" customWidth="1"/>
    <col min="16" max="16384" width="11" style="9"/>
  </cols>
  <sheetData>
    <row r="1" spans="1:17" ht="7.2" customHeight="1" thickBot="1"/>
    <row r="2" spans="1:17" ht="21.6" thickBot="1">
      <c r="D2" s="18" t="s">
        <v>25</v>
      </c>
      <c r="K2" s="184" t="s">
        <v>57</v>
      </c>
      <c r="L2" s="23"/>
    </row>
    <row r="3" spans="1:17" ht="16.2" thickBot="1"/>
    <row r="4" spans="1:17" ht="25.2" customHeight="1" thickBot="1">
      <c r="B4" s="125" t="s">
        <v>1</v>
      </c>
      <c r="C4" s="201"/>
      <c r="D4" s="202"/>
      <c r="E4" s="202"/>
      <c r="F4" s="202"/>
      <c r="G4" s="203"/>
      <c r="I4" s="126" t="s">
        <v>14</v>
      </c>
      <c r="J4" s="204"/>
      <c r="K4" s="205"/>
      <c r="L4" s="205"/>
      <c r="M4" s="206"/>
    </row>
    <row r="5" spans="1:17" ht="16.2" thickBot="1">
      <c r="A5" s="4"/>
      <c r="B5" s="5"/>
      <c r="C5" s="6"/>
      <c r="D5" s="7"/>
      <c r="E5" s="5"/>
      <c r="F5" s="4"/>
      <c r="G5" s="17"/>
      <c r="H5" s="8"/>
      <c r="I5" s="8"/>
    </row>
    <row r="6" spans="1:17" ht="43.95" customHeight="1" thickBot="1">
      <c r="A6" s="120"/>
      <c r="B6" s="198" t="s">
        <v>30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200"/>
    </row>
    <row r="7" spans="1:17" ht="16.2" thickBot="1"/>
    <row r="8" spans="1:17" ht="16.2" thickBot="1">
      <c r="A8" s="123"/>
      <c r="B8" s="124"/>
      <c r="C8" s="14"/>
      <c r="D8" s="121"/>
      <c r="E8" s="14"/>
      <c r="F8" s="122" t="s">
        <v>51</v>
      </c>
      <c r="G8" s="16">
        <v>105</v>
      </c>
      <c r="I8" s="11" t="s">
        <v>12</v>
      </c>
      <c r="J8" s="14"/>
      <c r="K8" s="14"/>
      <c r="L8" s="16">
        <f>G8*70%</f>
        <v>73.5</v>
      </c>
    </row>
    <row r="9" spans="1:17" ht="16.2" thickBot="1"/>
    <row r="10" spans="1:17" ht="47.4" thickBot="1">
      <c r="A10" s="196" t="s">
        <v>26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27" t="s">
        <v>53</v>
      </c>
    </row>
    <row r="11" spans="1:17" s="27" customFormat="1" ht="79.2" customHeight="1">
      <c r="A11" s="116" t="s">
        <v>52</v>
      </c>
      <c r="B11" s="79" t="s">
        <v>4</v>
      </c>
      <c r="C11" s="79" t="s">
        <v>5</v>
      </c>
      <c r="D11" s="79" t="s">
        <v>6</v>
      </c>
      <c r="E11" s="79" t="s">
        <v>7</v>
      </c>
      <c r="F11" s="79" t="s">
        <v>21</v>
      </c>
      <c r="G11" s="80" t="s">
        <v>17</v>
      </c>
      <c r="H11" s="79" t="s">
        <v>27</v>
      </c>
      <c r="I11" s="159" t="s">
        <v>28</v>
      </c>
      <c r="J11" s="81" t="s">
        <v>20</v>
      </c>
      <c r="K11" s="82" t="s">
        <v>18</v>
      </c>
      <c r="L11" s="117" t="s">
        <v>19</v>
      </c>
      <c r="M11" s="130" t="s">
        <v>55</v>
      </c>
    </row>
    <row r="12" spans="1:17" ht="21" customHeight="1">
      <c r="A12" s="83">
        <v>1</v>
      </c>
      <c r="B12" s="41"/>
      <c r="C12" s="41"/>
      <c r="D12" s="41"/>
      <c r="E12" s="41"/>
      <c r="F12" s="41"/>
      <c r="G12" s="42"/>
      <c r="H12" s="55">
        <v>0</v>
      </c>
      <c r="I12" s="179">
        <v>0</v>
      </c>
      <c r="J12" s="43">
        <f>ROUND(H12*I12,2)</f>
        <v>0</v>
      </c>
      <c r="K12" s="44">
        <f t="shared" ref="K12:K31" si="0">J12*$G$8</f>
        <v>0</v>
      </c>
      <c r="L12" s="118">
        <f t="shared" ref="L12:L31" si="1">J12*$L$8</f>
        <v>0</v>
      </c>
      <c r="M12" s="128"/>
    </row>
    <row r="13" spans="1:17" ht="21" customHeight="1">
      <c r="A13" s="83">
        <v>2</v>
      </c>
      <c r="B13" s="41"/>
      <c r="C13" s="41"/>
      <c r="D13" s="41"/>
      <c r="E13" s="41"/>
      <c r="F13" s="41"/>
      <c r="G13" s="42"/>
      <c r="H13" s="55">
        <v>0</v>
      </c>
      <c r="I13" s="179">
        <v>0</v>
      </c>
      <c r="J13" s="43">
        <f t="shared" ref="J13:J31" si="2">ROUND(H13*I13,2)</f>
        <v>0</v>
      </c>
      <c r="K13" s="44">
        <f t="shared" si="0"/>
        <v>0</v>
      </c>
      <c r="L13" s="118">
        <f t="shared" si="1"/>
        <v>0</v>
      </c>
      <c r="M13" s="128"/>
      <c r="Q13" s="183"/>
    </row>
    <row r="14" spans="1:17" ht="21" customHeight="1">
      <c r="A14" s="83">
        <v>3</v>
      </c>
      <c r="B14" s="41"/>
      <c r="C14" s="41"/>
      <c r="D14" s="41"/>
      <c r="E14" s="41"/>
      <c r="F14" s="41"/>
      <c r="G14" s="42"/>
      <c r="H14" s="55">
        <v>0</v>
      </c>
      <c r="I14" s="182">
        <v>0</v>
      </c>
      <c r="J14" s="43">
        <f t="shared" si="2"/>
        <v>0</v>
      </c>
      <c r="K14" s="44">
        <f t="shared" si="0"/>
        <v>0</v>
      </c>
      <c r="L14" s="118">
        <f t="shared" si="1"/>
        <v>0</v>
      </c>
      <c r="M14" s="128"/>
    </row>
    <row r="15" spans="1:17" ht="21" customHeight="1">
      <c r="A15" s="83">
        <v>4</v>
      </c>
      <c r="B15" s="41"/>
      <c r="C15" s="41"/>
      <c r="D15" s="41"/>
      <c r="E15" s="41"/>
      <c r="F15" s="41"/>
      <c r="G15" s="42"/>
      <c r="H15" s="55">
        <v>0</v>
      </c>
      <c r="I15" s="179">
        <v>0</v>
      </c>
      <c r="J15" s="43">
        <f t="shared" si="2"/>
        <v>0</v>
      </c>
      <c r="K15" s="44">
        <f t="shared" si="0"/>
        <v>0</v>
      </c>
      <c r="L15" s="118">
        <f t="shared" si="1"/>
        <v>0</v>
      </c>
      <c r="M15" s="128"/>
    </row>
    <row r="16" spans="1:17" ht="21" customHeight="1">
      <c r="A16" s="83">
        <v>5</v>
      </c>
      <c r="B16" s="41"/>
      <c r="C16" s="41"/>
      <c r="D16" s="41"/>
      <c r="E16" s="41"/>
      <c r="F16" s="41"/>
      <c r="G16" s="42"/>
      <c r="H16" s="55">
        <v>0</v>
      </c>
      <c r="I16" s="179">
        <v>0</v>
      </c>
      <c r="J16" s="43">
        <f t="shared" si="2"/>
        <v>0</v>
      </c>
      <c r="K16" s="44">
        <f t="shared" si="0"/>
        <v>0</v>
      </c>
      <c r="L16" s="118">
        <f t="shared" si="1"/>
        <v>0</v>
      </c>
      <c r="M16" s="128"/>
    </row>
    <row r="17" spans="1:16" ht="21" customHeight="1">
      <c r="A17" s="83">
        <v>6</v>
      </c>
      <c r="B17" s="41"/>
      <c r="C17" s="41"/>
      <c r="D17" s="41"/>
      <c r="E17" s="41"/>
      <c r="F17" s="41"/>
      <c r="G17" s="42"/>
      <c r="H17" s="55">
        <v>0</v>
      </c>
      <c r="I17" s="179">
        <v>0</v>
      </c>
      <c r="J17" s="43">
        <f t="shared" si="2"/>
        <v>0</v>
      </c>
      <c r="K17" s="44">
        <f t="shared" si="0"/>
        <v>0</v>
      </c>
      <c r="L17" s="118">
        <f t="shared" si="1"/>
        <v>0</v>
      </c>
      <c r="M17" s="128"/>
    </row>
    <row r="18" spans="1:16" ht="21" customHeight="1">
      <c r="A18" s="83">
        <v>7</v>
      </c>
      <c r="B18" s="41"/>
      <c r="C18" s="41"/>
      <c r="D18" s="41"/>
      <c r="E18" s="41"/>
      <c r="F18" s="41"/>
      <c r="G18" s="42"/>
      <c r="H18" s="55">
        <v>0</v>
      </c>
      <c r="I18" s="179">
        <v>0</v>
      </c>
      <c r="J18" s="43">
        <f t="shared" si="2"/>
        <v>0</v>
      </c>
      <c r="K18" s="44">
        <f t="shared" si="0"/>
        <v>0</v>
      </c>
      <c r="L18" s="118">
        <f t="shared" si="1"/>
        <v>0</v>
      </c>
      <c r="M18" s="128"/>
    </row>
    <row r="19" spans="1:16" ht="21" customHeight="1">
      <c r="A19" s="83">
        <v>8</v>
      </c>
      <c r="B19" s="41"/>
      <c r="C19" s="41"/>
      <c r="D19" s="41"/>
      <c r="E19" s="41"/>
      <c r="F19" s="41"/>
      <c r="G19" s="42"/>
      <c r="H19" s="55">
        <v>0</v>
      </c>
      <c r="I19" s="179">
        <v>0</v>
      </c>
      <c r="J19" s="43">
        <f t="shared" si="2"/>
        <v>0</v>
      </c>
      <c r="K19" s="44">
        <f t="shared" si="0"/>
        <v>0</v>
      </c>
      <c r="L19" s="118">
        <f t="shared" si="1"/>
        <v>0</v>
      </c>
      <c r="M19" s="128"/>
    </row>
    <row r="20" spans="1:16" ht="21" customHeight="1">
      <c r="A20" s="83">
        <v>9</v>
      </c>
      <c r="B20" s="41"/>
      <c r="C20" s="41"/>
      <c r="D20" s="41"/>
      <c r="E20" s="41"/>
      <c r="F20" s="41"/>
      <c r="G20" s="42"/>
      <c r="H20" s="55">
        <v>0</v>
      </c>
      <c r="I20" s="179">
        <v>0</v>
      </c>
      <c r="J20" s="43">
        <f t="shared" si="2"/>
        <v>0</v>
      </c>
      <c r="K20" s="44">
        <f t="shared" si="0"/>
        <v>0</v>
      </c>
      <c r="L20" s="118">
        <f t="shared" si="1"/>
        <v>0</v>
      </c>
      <c r="M20" s="128"/>
    </row>
    <row r="21" spans="1:16" ht="21" customHeight="1">
      <c r="A21" s="83">
        <v>10</v>
      </c>
      <c r="B21" s="41"/>
      <c r="C21" s="41"/>
      <c r="D21" s="41"/>
      <c r="E21" s="41"/>
      <c r="F21" s="41"/>
      <c r="G21" s="42"/>
      <c r="H21" s="55">
        <v>0</v>
      </c>
      <c r="I21" s="179">
        <v>0</v>
      </c>
      <c r="J21" s="43">
        <f t="shared" si="2"/>
        <v>0</v>
      </c>
      <c r="K21" s="44">
        <f t="shared" si="0"/>
        <v>0</v>
      </c>
      <c r="L21" s="118">
        <f t="shared" si="1"/>
        <v>0</v>
      </c>
      <c r="M21" s="128"/>
    </row>
    <row r="22" spans="1:16" ht="21" customHeight="1">
      <c r="A22" s="83">
        <v>11</v>
      </c>
      <c r="B22" s="41"/>
      <c r="C22" s="41"/>
      <c r="D22" s="41"/>
      <c r="E22" s="41"/>
      <c r="F22" s="41"/>
      <c r="G22" s="42"/>
      <c r="H22" s="55">
        <v>0</v>
      </c>
      <c r="I22" s="179">
        <v>0</v>
      </c>
      <c r="J22" s="43">
        <f t="shared" si="2"/>
        <v>0</v>
      </c>
      <c r="K22" s="44">
        <f t="shared" si="0"/>
        <v>0</v>
      </c>
      <c r="L22" s="118">
        <f t="shared" si="1"/>
        <v>0</v>
      </c>
      <c r="M22" s="128"/>
    </row>
    <row r="23" spans="1:16" ht="21" customHeight="1">
      <c r="A23" s="83">
        <v>12</v>
      </c>
      <c r="B23" s="41"/>
      <c r="C23" s="41"/>
      <c r="D23" s="41"/>
      <c r="E23" s="41"/>
      <c r="F23" s="41"/>
      <c r="G23" s="42"/>
      <c r="H23" s="55">
        <v>0</v>
      </c>
      <c r="I23" s="179">
        <v>0</v>
      </c>
      <c r="J23" s="43">
        <f t="shared" si="2"/>
        <v>0</v>
      </c>
      <c r="K23" s="44">
        <f t="shared" si="0"/>
        <v>0</v>
      </c>
      <c r="L23" s="118">
        <f t="shared" si="1"/>
        <v>0</v>
      </c>
      <c r="M23" s="128"/>
    </row>
    <row r="24" spans="1:16" ht="21" customHeight="1">
      <c r="A24" s="83">
        <v>13</v>
      </c>
      <c r="B24" s="41"/>
      <c r="C24" s="41"/>
      <c r="D24" s="41"/>
      <c r="E24" s="41"/>
      <c r="F24" s="41"/>
      <c r="G24" s="42"/>
      <c r="H24" s="55">
        <v>0</v>
      </c>
      <c r="I24" s="179">
        <v>0</v>
      </c>
      <c r="J24" s="43">
        <f t="shared" si="2"/>
        <v>0</v>
      </c>
      <c r="K24" s="44">
        <f t="shared" si="0"/>
        <v>0</v>
      </c>
      <c r="L24" s="118">
        <f t="shared" si="1"/>
        <v>0</v>
      </c>
      <c r="M24" s="128"/>
    </row>
    <row r="25" spans="1:16" ht="21" customHeight="1">
      <c r="A25" s="83">
        <v>14</v>
      </c>
      <c r="B25" s="41"/>
      <c r="C25" s="41"/>
      <c r="D25" s="41"/>
      <c r="E25" s="41"/>
      <c r="F25" s="41"/>
      <c r="G25" s="42"/>
      <c r="H25" s="55">
        <v>0</v>
      </c>
      <c r="I25" s="179">
        <v>0</v>
      </c>
      <c r="J25" s="43">
        <f t="shared" si="2"/>
        <v>0</v>
      </c>
      <c r="K25" s="44">
        <f t="shared" si="0"/>
        <v>0</v>
      </c>
      <c r="L25" s="118">
        <f t="shared" si="1"/>
        <v>0</v>
      </c>
      <c r="M25" s="128"/>
    </row>
    <row r="26" spans="1:16" ht="21" customHeight="1">
      <c r="A26" s="83">
        <v>15</v>
      </c>
      <c r="B26" s="41"/>
      <c r="C26" s="41"/>
      <c r="D26" s="41"/>
      <c r="E26" s="41"/>
      <c r="F26" s="41"/>
      <c r="G26" s="42"/>
      <c r="H26" s="55">
        <v>0</v>
      </c>
      <c r="I26" s="179">
        <v>0</v>
      </c>
      <c r="J26" s="43">
        <f t="shared" si="2"/>
        <v>0</v>
      </c>
      <c r="K26" s="44">
        <f t="shared" si="0"/>
        <v>0</v>
      </c>
      <c r="L26" s="118">
        <f t="shared" si="1"/>
        <v>0</v>
      </c>
      <c r="M26" s="128"/>
    </row>
    <row r="27" spans="1:16" ht="21" customHeight="1">
      <c r="A27" s="83">
        <v>16</v>
      </c>
      <c r="B27" s="41"/>
      <c r="C27" s="41"/>
      <c r="D27" s="41"/>
      <c r="E27" s="41"/>
      <c r="F27" s="41"/>
      <c r="G27" s="42"/>
      <c r="H27" s="55">
        <v>0</v>
      </c>
      <c r="I27" s="179">
        <v>0</v>
      </c>
      <c r="J27" s="43">
        <f t="shared" si="2"/>
        <v>0</v>
      </c>
      <c r="K27" s="44">
        <f t="shared" si="0"/>
        <v>0</v>
      </c>
      <c r="L27" s="118">
        <f t="shared" si="1"/>
        <v>0</v>
      </c>
      <c r="M27" s="128"/>
    </row>
    <row r="28" spans="1:16" ht="21" customHeight="1">
      <c r="A28" s="83">
        <v>17</v>
      </c>
      <c r="B28" s="41"/>
      <c r="C28" s="41"/>
      <c r="D28" s="41"/>
      <c r="E28" s="41"/>
      <c r="F28" s="41"/>
      <c r="G28" s="42"/>
      <c r="H28" s="55">
        <v>0</v>
      </c>
      <c r="I28" s="179">
        <v>0</v>
      </c>
      <c r="J28" s="43">
        <f t="shared" si="2"/>
        <v>0</v>
      </c>
      <c r="K28" s="44">
        <f t="shared" si="0"/>
        <v>0</v>
      </c>
      <c r="L28" s="118">
        <f t="shared" si="1"/>
        <v>0</v>
      </c>
      <c r="M28" s="128"/>
    </row>
    <row r="29" spans="1:16" ht="21" customHeight="1">
      <c r="A29" s="83">
        <v>18</v>
      </c>
      <c r="B29" s="41"/>
      <c r="C29" s="41"/>
      <c r="D29" s="41"/>
      <c r="E29" s="41"/>
      <c r="F29" s="41"/>
      <c r="G29" s="42"/>
      <c r="H29" s="55">
        <v>0</v>
      </c>
      <c r="I29" s="179">
        <v>0</v>
      </c>
      <c r="J29" s="43">
        <f t="shared" si="2"/>
        <v>0</v>
      </c>
      <c r="K29" s="44">
        <f t="shared" si="0"/>
        <v>0</v>
      </c>
      <c r="L29" s="118">
        <f t="shared" si="1"/>
        <v>0</v>
      </c>
      <c r="M29" s="128"/>
    </row>
    <row r="30" spans="1:16" ht="21" customHeight="1">
      <c r="A30" s="83">
        <v>19</v>
      </c>
      <c r="B30" s="41"/>
      <c r="C30" s="41"/>
      <c r="D30" s="41"/>
      <c r="E30" s="41"/>
      <c r="F30" s="41"/>
      <c r="G30" s="42"/>
      <c r="H30" s="55">
        <v>0</v>
      </c>
      <c r="I30" s="179">
        <v>0</v>
      </c>
      <c r="J30" s="43">
        <f t="shared" si="2"/>
        <v>0</v>
      </c>
      <c r="K30" s="44">
        <f t="shared" si="0"/>
        <v>0</v>
      </c>
      <c r="L30" s="118">
        <f t="shared" si="1"/>
        <v>0</v>
      </c>
      <c r="M30" s="128"/>
      <c r="P30" s="176"/>
    </row>
    <row r="31" spans="1:16" ht="21" customHeight="1" thickBot="1">
      <c r="A31" s="180">
        <v>20</v>
      </c>
      <c r="B31" s="84"/>
      <c r="C31" s="84"/>
      <c r="D31" s="84"/>
      <c r="E31" s="84"/>
      <c r="F31" s="84"/>
      <c r="G31" s="85"/>
      <c r="H31" s="95">
        <v>0</v>
      </c>
      <c r="I31" s="181">
        <v>0</v>
      </c>
      <c r="J31" s="43">
        <f t="shared" si="2"/>
        <v>0</v>
      </c>
      <c r="K31" s="87">
        <f t="shared" si="0"/>
        <v>0</v>
      </c>
      <c r="L31" s="119">
        <f t="shared" si="1"/>
        <v>0</v>
      </c>
      <c r="M31" s="129"/>
    </row>
    <row r="32" spans="1:16" ht="39" customHeight="1" thickBot="1">
      <c r="A32" s="28"/>
      <c r="B32" s="29"/>
      <c r="C32" s="29"/>
      <c r="D32" s="29"/>
      <c r="E32" s="29"/>
      <c r="F32" s="178"/>
      <c r="G32" s="76"/>
      <c r="H32" s="76"/>
      <c r="I32" s="76" t="s">
        <v>58</v>
      </c>
      <c r="J32" s="175">
        <f>IF(SUM(J12:J31)&gt;200,ROUND(SUM(J12:J31),0),SUM(J12:J31))</f>
        <v>0</v>
      </c>
      <c r="K32" s="77">
        <f>ROUND(J32,2)*$G$8</f>
        <v>0</v>
      </c>
      <c r="L32" s="77">
        <f>ROUND(J32,2)*$L$8</f>
        <v>0</v>
      </c>
      <c r="N32" s="30">
        <f>COUNTIF(G12:G21,"SI")</f>
        <v>0</v>
      </c>
    </row>
    <row r="33" spans="1:14" ht="19.95" customHeight="1" thickBot="1">
      <c r="A33" s="28"/>
      <c r="B33" s="207" t="str">
        <f>IF(B34&gt;0,"ALLEGARE DICHIARAZIONE PER COMODATO"," ")</f>
        <v xml:space="preserve"> </v>
      </c>
      <c r="C33" s="208"/>
      <c r="D33" s="208"/>
      <c r="E33" s="209"/>
      <c r="G33" s="193" t="str">
        <f>IF(J32&gt;200,"ATTENZIONE: volume massimo superato. RIDURRE A NON più di 200mq"," ")</f>
        <v xml:space="preserve"> </v>
      </c>
      <c r="H33" s="194"/>
      <c r="I33" s="194"/>
      <c r="J33" s="194"/>
      <c r="K33" s="194"/>
      <c r="L33" s="195"/>
    </row>
    <row r="34" spans="1:14" ht="19.95" customHeight="1" thickBot="1">
      <c r="A34" s="28"/>
      <c r="B34" s="186">
        <f>COUNTIF(G12:G31,"SI")</f>
        <v>0</v>
      </c>
      <c r="C34" s="19"/>
      <c r="D34" s="19"/>
      <c r="E34" s="19"/>
      <c r="F34" s="20"/>
      <c r="G34" s="193" t="str">
        <f>IF(L32&lt;2000,"ATTENZIONE: IMPORTO INFERIORE AL MININO AMMISSIBILE"," ")</f>
        <v>ATTENZIONE: IMPORTO INFERIORE AL MININO AMMISSIBILE</v>
      </c>
      <c r="H34" s="194"/>
      <c r="I34" s="194"/>
      <c r="J34" s="194"/>
      <c r="K34" s="194"/>
      <c r="L34" s="195"/>
    </row>
    <row r="35" spans="1:14" ht="42" customHeight="1" thickBot="1">
      <c r="A35" s="21"/>
      <c r="B35" s="29"/>
      <c r="C35" s="15" t="s">
        <v>10</v>
      </c>
      <c r="D35" s="173"/>
      <c r="E35" s="174"/>
      <c r="F35" s="29"/>
      <c r="G35" s="177" t="s">
        <v>59</v>
      </c>
      <c r="H35" s="187"/>
      <c r="I35" s="188"/>
      <c r="J35" s="189"/>
      <c r="K35" s="190"/>
      <c r="L35" s="20"/>
    </row>
    <row r="36" spans="1:14" ht="19.95" customHeight="1">
      <c r="A36" s="21"/>
      <c r="B36" s="29"/>
      <c r="C36" s="29"/>
      <c r="F36" s="29"/>
      <c r="H36" s="21"/>
      <c r="I36" s="21"/>
      <c r="J36" s="21"/>
    </row>
    <row r="37" spans="1:14" ht="19.95" customHeight="1">
      <c r="A37" s="21"/>
      <c r="B37" s="29"/>
      <c r="C37" s="29"/>
      <c r="D37" s="29"/>
      <c r="E37" s="29"/>
      <c r="F37" s="29"/>
      <c r="G37" s="21"/>
      <c r="H37" s="21"/>
      <c r="I37" s="21"/>
      <c r="J37" s="21"/>
    </row>
    <row r="38" spans="1:14" ht="19.95" customHeight="1">
      <c r="A38" s="21"/>
      <c r="B38" s="29"/>
      <c r="C38" s="29"/>
      <c r="D38" s="29"/>
      <c r="E38" s="29"/>
      <c r="F38" s="29"/>
    </row>
    <row r="39" spans="1:14" ht="19.95" customHeight="1">
      <c r="A39" s="21"/>
      <c r="B39" s="29"/>
      <c r="C39" s="29"/>
      <c r="D39" s="29"/>
      <c r="E39" s="29"/>
      <c r="F39" s="29"/>
    </row>
    <row r="40" spans="1:14" ht="19.95" customHeight="1">
      <c r="A40" s="21"/>
      <c r="B40" s="29"/>
      <c r="C40" s="29"/>
      <c r="D40" s="29"/>
      <c r="E40" s="29"/>
      <c r="F40" s="29"/>
    </row>
    <row r="41" spans="1:14" ht="21" customHeight="1">
      <c r="A41" s="21"/>
      <c r="B41" s="29"/>
      <c r="C41" s="29"/>
      <c r="D41" s="29"/>
      <c r="E41" s="29"/>
      <c r="F41" s="29"/>
    </row>
    <row r="44" spans="1:14" s="31" customFormat="1" ht="34.950000000000003" customHeight="1">
      <c r="A44" s="9"/>
      <c r="B44" s="9"/>
      <c r="C44" s="9"/>
      <c r="D44" s="9"/>
      <c r="E44" s="9"/>
      <c r="F44" s="9"/>
      <c r="G44" s="9"/>
      <c r="H44" s="21"/>
      <c r="I44" s="21"/>
      <c r="J44" s="21"/>
      <c r="K44" s="21"/>
      <c r="L44" s="21"/>
      <c r="M44" s="21"/>
      <c r="N44" s="21"/>
    </row>
  </sheetData>
  <sheetProtection algorithmName="SHA-512" hashValue="faqL7Cfy43cCf1yILc6ykBe8y9yYVkMQ00PSlIsBTlp9i3/5YfSi3Dzwsid4/o1AZvSuqnQ2937SFcWh51sQeA==" saltValue="9v/J2RMnUb3OFJXV7sahsg==" spinCount="100000" sheet="1" objects="1" scenarios="1"/>
  <mergeCells count="7">
    <mergeCell ref="G34:L34"/>
    <mergeCell ref="G33:L33"/>
    <mergeCell ref="A10:L10"/>
    <mergeCell ref="B6:M6"/>
    <mergeCell ref="C4:G4"/>
    <mergeCell ref="J4:M4"/>
    <mergeCell ref="B33:E33"/>
  </mergeCells>
  <phoneticPr fontId="11" type="noConversion"/>
  <conditionalFormatting sqref="J32">
    <cfRule type="cellIs" dxfId="49" priority="5" operator="greaterThan">
      <formula>200</formula>
    </cfRule>
  </conditionalFormatting>
  <conditionalFormatting sqref="B33">
    <cfRule type="containsErrors" dxfId="48" priority="6">
      <formula>ISERROR(B33)</formula>
    </cfRule>
  </conditionalFormatting>
  <conditionalFormatting sqref="G33">
    <cfRule type="containsErrors" dxfId="47" priority="7">
      <formula>ISERROR(G33)</formula>
    </cfRule>
  </conditionalFormatting>
  <conditionalFormatting sqref="G34">
    <cfRule type="containsErrors" dxfId="46" priority="1">
      <formula>ISERROR(G34)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64" orientation="landscape" horizontalDpi="4294967292" verticalDpi="4294967292"/>
  <colBreaks count="1" manualBreakCount="1">
    <brk id="15" max="1048575" man="1"/>
  </col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Foglio2!$A$3:$A$4</xm:f>
          </x14:formula1>
          <xm:sqref>F12:F31</xm:sqref>
        </x14:dataValidation>
        <x14:dataValidation type="list" allowBlank="1" showInputMessage="1" showErrorMessage="1">
          <x14:formula1>
            <xm:f>Foglio2!$B$3:$B$4</xm:f>
          </x14:formula1>
          <xm:sqref>G12:G31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zoomScale="75" zoomScaleNormal="137" zoomScalePageLayoutView="137" workbookViewId="0">
      <selection activeCell="K12" sqref="K12"/>
    </sheetView>
  </sheetViews>
  <sheetFormatPr defaultColWidth="11.19921875" defaultRowHeight="15.6"/>
  <cols>
    <col min="1" max="1" width="13.19921875" customWidth="1"/>
    <col min="2" max="2" width="43.19921875" customWidth="1"/>
    <col min="3" max="3" width="10.69921875" customWidth="1"/>
    <col min="5" max="5" width="11.19921875" customWidth="1"/>
    <col min="6" max="6" width="19.5" customWidth="1"/>
    <col min="7" max="7" width="12.69921875" customWidth="1"/>
    <col min="8" max="8" width="15" customWidth="1"/>
    <col min="9" max="9" width="21.19921875" customWidth="1"/>
    <col min="10" max="11" width="13.5" customWidth="1"/>
    <col min="12" max="12" width="16.69921875" customWidth="1"/>
    <col min="13" max="13" width="13.69921875" customWidth="1"/>
    <col min="14" max="14" width="13" customWidth="1"/>
    <col min="18" max="19" width="21" customWidth="1"/>
  </cols>
  <sheetData>
    <row r="1" spans="1:14" ht="12" customHeight="1" thickBo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1.6" thickBot="1">
      <c r="A2" s="213" t="s">
        <v>32</v>
      </c>
      <c r="B2" s="213"/>
      <c r="C2" s="213"/>
      <c r="D2" s="213"/>
      <c r="E2" s="213"/>
      <c r="F2" s="163"/>
      <c r="G2" s="164"/>
      <c r="H2" s="165" t="s">
        <v>34</v>
      </c>
      <c r="I2" s="210"/>
      <c r="J2" s="211"/>
      <c r="K2" s="212"/>
      <c r="L2" s="163"/>
      <c r="M2" s="185" t="s">
        <v>63</v>
      </c>
      <c r="N2" s="166"/>
    </row>
    <row r="3" spans="1:14" ht="16.2" thickBo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ht="21.6" thickBot="1">
      <c r="A4" s="168" t="s">
        <v>33</v>
      </c>
      <c r="B4" s="204">
        <f>'CME SOSTEGNO'!C4</f>
        <v>0</v>
      </c>
      <c r="C4" s="205"/>
      <c r="D4" s="205"/>
      <c r="E4" s="206"/>
      <c r="F4" s="168"/>
      <c r="G4" s="168" t="s">
        <v>14</v>
      </c>
      <c r="H4" s="204">
        <f>'CME SOSTEGNO'!J4</f>
        <v>0</v>
      </c>
      <c r="I4" s="205"/>
      <c r="J4" s="205"/>
      <c r="K4" s="206"/>
      <c r="L4" s="163"/>
      <c r="M4" s="163"/>
      <c r="N4" s="167"/>
    </row>
    <row r="5" spans="1:14" ht="9" customHeight="1" thickBot="1">
      <c r="A5" s="169"/>
      <c r="B5" s="170"/>
      <c r="C5" s="171"/>
      <c r="D5" s="171"/>
      <c r="E5" s="170"/>
      <c r="F5" s="169"/>
      <c r="G5" s="172"/>
      <c r="H5" s="172"/>
      <c r="I5" s="172"/>
      <c r="J5" s="25"/>
      <c r="K5" s="25"/>
      <c r="L5" s="167"/>
      <c r="M5" s="167"/>
      <c r="N5" s="167"/>
    </row>
    <row r="6" spans="1:14" ht="48" customHeight="1" thickBot="1">
      <c r="A6" s="10" t="s">
        <v>2</v>
      </c>
      <c r="B6" s="198" t="s">
        <v>29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</row>
    <row r="7" spans="1:14" ht="16.2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6.2" thickBot="1">
      <c r="A8" s="11" t="s">
        <v>16</v>
      </c>
      <c r="B8" s="12"/>
      <c r="C8" s="12"/>
      <c r="D8" s="35"/>
      <c r="E8" s="16">
        <v>105</v>
      </c>
      <c r="F8" s="13"/>
      <c r="G8" s="11" t="s">
        <v>12</v>
      </c>
      <c r="H8" s="12"/>
      <c r="I8" s="12"/>
      <c r="J8" s="14"/>
      <c r="K8" s="14"/>
      <c r="L8" s="16">
        <f>E8*70%</f>
        <v>73.5</v>
      </c>
      <c r="M8" s="9"/>
      <c r="N8" s="9"/>
    </row>
    <row r="9" spans="1:14" ht="16.2" thickBo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4" thickBot="1">
      <c r="A10" s="216" t="s">
        <v>31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8"/>
    </row>
    <row r="11" spans="1:14" ht="93">
      <c r="A11" s="78" t="s">
        <v>3</v>
      </c>
      <c r="B11" s="79" t="s">
        <v>4</v>
      </c>
      <c r="C11" s="79" t="s">
        <v>5</v>
      </c>
      <c r="D11" s="79" t="s">
        <v>6</v>
      </c>
      <c r="E11" s="79" t="s">
        <v>7</v>
      </c>
      <c r="F11" s="79" t="s">
        <v>21</v>
      </c>
      <c r="G11" s="79" t="s">
        <v>17</v>
      </c>
      <c r="H11" s="91" t="s">
        <v>24</v>
      </c>
      <c r="I11" s="92" t="s">
        <v>56</v>
      </c>
      <c r="J11" s="92" t="s">
        <v>35</v>
      </c>
      <c r="K11" s="92" t="s">
        <v>36</v>
      </c>
      <c r="L11" s="79" t="s">
        <v>37</v>
      </c>
      <c r="M11" s="93" t="s">
        <v>18</v>
      </c>
      <c r="N11" s="94" t="s">
        <v>19</v>
      </c>
    </row>
    <row r="12" spans="1:14" ht="22.95" customHeight="1">
      <c r="A12" s="45">
        <v>1</v>
      </c>
      <c r="B12" s="46">
        <f>'CME SOSTEGNO'!B12</f>
        <v>0</v>
      </c>
      <c r="C12" s="46">
        <f>'CME SOSTEGNO'!C12</f>
        <v>0</v>
      </c>
      <c r="D12" s="46">
        <f>'CME SOSTEGNO'!D12</f>
        <v>0</v>
      </c>
      <c r="E12" s="46">
        <f>'CME SOSTEGNO'!E12</f>
        <v>0</v>
      </c>
      <c r="F12" s="46">
        <f>'CME SOSTEGNO'!F12</f>
        <v>0</v>
      </c>
      <c r="G12" s="46">
        <f>'CME SOSTEGNO'!G12</f>
        <v>0</v>
      </c>
      <c r="H12" s="47">
        <f>'CME SOSTEGNO'!J12</f>
        <v>0</v>
      </c>
      <c r="I12" s="48">
        <f t="shared" ref="I12:I31" si="0">H12</f>
        <v>0</v>
      </c>
      <c r="J12" s="55">
        <f>'CME SOSTEGNO'!H12</f>
        <v>0</v>
      </c>
      <c r="K12" s="55">
        <f>'CME SOSTEGNO'!I12</f>
        <v>0</v>
      </c>
      <c r="L12" s="47">
        <f>ROUND(J12*K12,2)</f>
        <v>0</v>
      </c>
      <c r="M12" s="64">
        <f t="shared" ref="M12:M31" si="1">L12*$E$8</f>
        <v>0</v>
      </c>
      <c r="N12" s="62">
        <f t="shared" ref="N12:N31" si="2">L12*$L$8</f>
        <v>0</v>
      </c>
    </row>
    <row r="13" spans="1:14" ht="22.95" customHeight="1">
      <c r="A13" s="45">
        <v>2</v>
      </c>
      <c r="B13" s="46">
        <f>'CME SOSTEGNO'!B13</f>
        <v>0</v>
      </c>
      <c r="C13" s="46">
        <f>'CME SOSTEGNO'!C13</f>
        <v>0</v>
      </c>
      <c r="D13" s="46">
        <f>'CME SOSTEGNO'!D13</f>
        <v>0</v>
      </c>
      <c r="E13" s="46">
        <f>'CME SOSTEGNO'!E13</f>
        <v>0</v>
      </c>
      <c r="F13" s="46">
        <f>'CME SOSTEGNO'!F13</f>
        <v>0</v>
      </c>
      <c r="G13" s="46">
        <f>'CME SOSTEGNO'!G13</f>
        <v>0</v>
      </c>
      <c r="H13" s="47">
        <f>'CME SOSTEGNO'!J13</f>
        <v>0</v>
      </c>
      <c r="I13" s="48">
        <f t="shared" si="0"/>
        <v>0</v>
      </c>
      <c r="J13" s="55">
        <f>'CME SOSTEGNO'!H13</f>
        <v>0</v>
      </c>
      <c r="K13" s="55">
        <f>'CME SOSTEGNO'!I13</f>
        <v>0</v>
      </c>
      <c r="L13" s="47">
        <f t="shared" ref="L13:L31" si="3">ROUND(J13*K13,2)</f>
        <v>0</v>
      </c>
      <c r="M13" s="64">
        <f t="shared" si="1"/>
        <v>0</v>
      </c>
      <c r="N13" s="62">
        <f t="shared" si="2"/>
        <v>0</v>
      </c>
    </row>
    <row r="14" spans="1:14" ht="22.95" customHeight="1">
      <c r="A14" s="45">
        <v>3</v>
      </c>
      <c r="B14" s="46">
        <f>'CME SOSTEGNO'!B14</f>
        <v>0</v>
      </c>
      <c r="C14" s="46">
        <f>'CME SOSTEGNO'!C14</f>
        <v>0</v>
      </c>
      <c r="D14" s="46">
        <f>'CME SOSTEGNO'!D14</f>
        <v>0</v>
      </c>
      <c r="E14" s="46">
        <f>'CME SOSTEGNO'!E14</f>
        <v>0</v>
      </c>
      <c r="F14" s="46">
        <f>'CME SOSTEGNO'!F14</f>
        <v>0</v>
      </c>
      <c r="G14" s="46">
        <f>'CME SOSTEGNO'!G14</f>
        <v>0</v>
      </c>
      <c r="H14" s="47">
        <f>'CME SOSTEGNO'!J14</f>
        <v>0</v>
      </c>
      <c r="I14" s="48">
        <f t="shared" si="0"/>
        <v>0</v>
      </c>
      <c r="J14" s="55">
        <f>'CME SOSTEGNO'!H14</f>
        <v>0</v>
      </c>
      <c r="K14" s="55">
        <f>'CME SOSTEGNO'!I14</f>
        <v>0</v>
      </c>
      <c r="L14" s="47">
        <f t="shared" si="3"/>
        <v>0</v>
      </c>
      <c r="M14" s="64">
        <f t="shared" si="1"/>
        <v>0</v>
      </c>
      <c r="N14" s="62">
        <f t="shared" si="2"/>
        <v>0</v>
      </c>
    </row>
    <row r="15" spans="1:14" ht="22.95" customHeight="1">
      <c r="A15" s="45">
        <v>4</v>
      </c>
      <c r="B15" s="46">
        <f>'CME SOSTEGNO'!B15</f>
        <v>0</v>
      </c>
      <c r="C15" s="46">
        <f>'CME SOSTEGNO'!C15</f>
        <v>0</v>
      </c>
      <c r="D15" s="46">
        <f>'CME SOSTEGNO'!D15</f>
        <v>0</v>
      </c>
      <c r="E15" s="46">
        <f>'CME SOSTEGNO'!E15</f>
        <v>0</v>
      </c>
      <c r="F15" s="46">
        <f>'CME SOSTEGNO'!F15</f>
        <v>0</v>
      </c>
      <c r="G15" s="46">
        <f>'CME SOSTEGNO'!G15</f>
        <v>0</v>
      </c>
      <c r="H15" s="47">
        <f>'CME SOSTEGNO'!J15</f>
        <v>0</v>
      </c>
      <c r="I15" s="48">
        <f t="shared" si="0"/>
        <v>0</v>
      </c>
      <c r="J15" s="55">
        <f>'CME SOSTEGNO'!H15</f>
        <v>0</v>
      </c>
      <c r="K15" s="55">
        <f>'CME SOSTEGNO'!I15</f>
        <v>0</v>
      </c>
      <c r="L15" s="47">
        <f t="shared" si="3"/>
        <v>0</v>
      </c>
      <c r="M15" s="64">
        <f t="shared" si="1"/>
        <v>0</v>
      </c>
      <c r="N15" s="62">
        <f t="shared" si="2"/>
        <v>0</v>
      </c>
    </row>
    <row r="16" spans="1:14" ht="22.95" customHeight="1">
      <c r="A16" s="45">
        <v>5</v>
      </c>
      <c r="B16" s="46">
        <f>'CME SOSTEGNO'!B16</f>
        <v>0</v>
      </c>
      <c r="C16" s="46">
        <f>'CME SOSTEGNO'!C16</f>
        <v>0</v>
      </c>
      <c r="D16" s="46">
        <f>'CME SOSTEGNO'!D16</f>
        <v>0</v>
      </c>
      <c r="E16" s="46">
        <f>'CME SOSTEGNO'!E16</f>
        <v>0</v>
      </c>
      <c r="F16" s="46">
        <f>'CME SOSTEGNO'!F16</f>
        <v>0</v>
      </c>
      <c r="G16" s="46">
        <f>'CME SOSTEGNO'!G16</f>
        <v>0</v>
      </c>
      <c r="H16" s="47">
        <f>'CME SOSTEGNO'!J16</f>
        <v>0</v>
      </c>
      <c r="I16" s="48">
        <f t="shared" si="0"/>
        <v>0</v>
      </c>
      <c r="J16" s="55">
        <f>'CME SOSTEGNO'!H16</f>
        <v>0</v>
      </c>
      <c r="K16" s="55">
        <f>'CME SOSTEGNO'!I16</f>
        <v>0</v>
      </c>
      <c r="L16" s="47">
        <f t="shared" si="3"/>
        <v>0</v>
      </c>
      <c r="M16" s="64">
        <f t="shared" si="1"/>
        <v>0</v>
      </c>
      <c r="N16" s="62">
        <f t="shared" si="2"/>
        <v>0</v>
      </c>
    </row>
    <row r="17" spans="1:19" ht="22.95" customHeight="1">
      <c r="A17" s="45">
        <v>6</v>
      </c>
      <c r="B17" s="46">
        <f>'CME SOSTEGNO'!B17</f>
        <v>0</v>
      </c>
      <c r="C17" s="46">
        <f>'CME SOSTEGNO'!C17</f>
        <v>0</v>
      </c>
      <c r="D17" s="46">
        <f>'CME SOSTEGNO'!D17</f>
        <v>0</v>
      </c>
      <c r="E17" s="46">
        <f>'CME SOSTEGNO'!E17</f>
        <v>0</v>
      </c>
      <c r="F17" s="46">
        <f>'CME SOSTEGNO'!F17</f>
        <v>0</v>
      </c>
      <c r="G17" s="46">
        <f>'CME SOSTEGNO'!G17</f>
        <v>0</v>
      </c>
      <c r="H17" s="47">
        <f>'CME SOSTEGNO'!J17</f>
        <v>0</v>
      </c>
      <c r="I17" s="48">
        <f t="shared" si="0"/>
        <v>0</v>
      </c>
      <c r="J17" s="55">
        <f>'CME SOSTEGNO'!H17</f>
        <v>0</v>
      </c>
      <c r="K17" s="55">
        <f>'CME SOSTEGNO'!I17</f>
        <v>0</v>
      </c>
      <c r="L17" s="47">
        <f t="shared" si="3"/>
        <v>0</v>
      </c>
      <c r="M17" s="64">
        <f t="shared" si="1"/>
        <v>0</v>
      </c>
      <c r="N17" s="62">
        <f t="shared" si="2"/>
        <v>0</v>
      </c>
    </row>
    <row r="18" spans="1:19" ht="22.95" customHeight="1" thickBot="1">
      <c r="A18" s="45">
        <v>7</v>
      </c>
      <c r="B18" s="46">
        <f>'CME SOSTEGNO'!B18</f>
        <v>0</v>
      </c>
      <c r="C18" s="46">
        <f>'CME SOSTEGNO'!C18</f>
        <v>0</v>
      </c>
      <c r="D18" s="46">
        <f>'CME SOSTEGNO'!D18</f>
        <v>0</v>
      </c>
      <c r="E18" s="46">
        <f>'CME SOSTEGNO'!E18</f>
        <v>0</v>
      </c>
      <c r="F18" s="46">
        <f>'CME SOSTEGNO'!F18</f>
        <v>0</v>
      </c>
      <c r="G18" s="46">
        <f>'CME SOSTEGNO'!G18</f>
        <v>0</v>
      </c>
      <c r="H18" s="47">
        <f>'CME SOSTEGNO'!J18</f>
        <v>0</v>
      </c>
      <c r="I18" s="48">
        <f t="shared" si="0"/>
        <v>0</v>
      </c>
      <c r="J18" s="55">
        <f>'CME SOSTEGNO'!H18</f>
        <v>0</v>
      </c>
      <c r="K18" s="55">
        <f>'CME SOSTEGNO'!I18</f>
        <v>0</v>
      </c>
      <c r="L18" s="47">
        <f t="shared" si="3"/>
        <v>0</v>
      </c>
      <c r="M18" s="64">
        <f t="shared" si="1"/>
        <v>0</v>
      </c>
      <c r="N18" s="62">
        <f t="shared" si="2"/>
        <v>0</v>
      </c>
    </row>
    <row r="19" spans="1:19" ht="22.95" customHeight="1">
      <c r="A19" s="45">
        <v>8</v>
      </c>
      <c r="B19" s="46">
        <f>'CME SOSTEGNO'!B19</f>
        <v>0</v>
      </c>
      <c r="C19" s="46">
        <f>'CME SOSTEGNO'!C19</f>
        <v>0</v>
      </c>
      <c r="D19" s="46">
        <f>'CME SOSTEGNO'!D19</f>
        <v>0</v>
      </c>
      <c r="E19" s="46">
        <f>'CME SOSTEGNO'!E19</f>
        <v>0</v>
      </c>
      <c r="F19" s="46">
        <f>'CME SOSTEGNO'!F19</f>
        <v>0</v>
      </c>
      <c r="G19" s="46">
        <f>'CME SOSTEGNO'!G19</f>
        <v>0</v>
      </c>
      <c r="H19" s="47">
        <f>'CME SOSTEGNO'!J19</f>
        <v>0</v>
      </c>
      <c r="I19" s="48">
        <f t="shared" si="0"/>
        <v>0</v>
      </c>
      <c r="J19" s="55">
        <f>'CME SOSTEGNO'!H19</f>
        <v>0</v>
      </c>
      <c r="K19" s="55">
        <f>'CME SOSTEGNO'!I19</f>
        <v>0</v>
      </c>
      <c r="L19" s="47">
        <f t="shared" si="3"/>
        <v>0</v>
      </c>
      <c r="M19" s="64">
        <f t="shared" si="1"/>
        <v>0</v>
      </c>
      <c r="N19" s="62">
        <f t="shared" si="2"/>
        <v>0</v>
      </c>
      <c r="Q19" s="36"/>
      <c r="R19" s="214" t="s">
        <v>49</v>
      </c>
      <c r="S19" s="215"/>
    </row>
    <row r="20" spans="1:19" ht="22.95" customHeight="1">
      <c r="A20" s="45">
        <v>9</v>
      </c>
      <c r="B20" s="46">
        <f>'CME SOSTEGNO'!B20</f>
        <v>0</v>
      </c>
      <c r="C20" s="46">
        <f>'CME SOSTEGNO'!C20</f>
        <v>0</v>
      </c>
      <c r="D20" s="46">
        <f>'CME SOSTEGNO'!D20</f>
        <v>0</v>
      </c>
      <c r="E20" s="46">
        <f>'CME SOSTEGNO'!E20</f>
        <v>0</v>
      </c>
      <c r="F20" s="46">
        <f>'CME SOSTEGNO'!F20</f>
        <v>0</v>
      </c>
      <c r="G20" s="46">
        <f>'CME SOSTEGNO'!G20</f>
        <v>0</v>
      </c>
      <c r="H20" s="47">
        <f>'CME SOSTEGNO'!J20</f>
        <v>0</v>
      </c>
      <c r="I20" s="48">
        <f t="shared" si="0"/>
        <v>0</v>
      </c>
      <c r="J20" s="55">
        <f>'CME SOSTEGNO'!H20</f>
        <v>0</v>
      </c>
      <c r="K20" s="55">
        <f>'CME SOSTEGNO'!I20</f>
        <v>0</v>
      </c>
      <c r="L20" s="47">
        <f t="shared" si="3"/>
        <v>0</v>
      </c>
      <c r="M20" s="64">
        <f t="shared" si="1"/>
        <v>0</v>
      </c>
      <c r="N20" s="62">
        <f t="shared" si="2"/>
        <v>0</v>
      </c>
      <c r="Q20" s="36"/>
      <c r="R20" s="38" t="s">
        <v>46</v>
      </c>
      <c r="S20" s="39" t="s">
        <v>47</v>
      </c>
    </row>
    <row r="21" spans="1:19" ht="22.95" customHeight="1">
      <c r="A21" s="45">
        <v>10</v>
      </c>
      <c r="B21" s="46">
        <f>'CME SOSTEGNO'!B21</f>
        <v>0</v>
      </c>
      <c r="C21" s="46">
        <f>'CME SOSTEGNO'!C21</f>
        <v>0</v>
      </c>
      <c r="D21" s="46">
        <f>'CME SOSTEGNO'!D21</f>
        <v>0</v>
      </c>
      <c r="E21" s="46">
        <f>'CME SOSTEGNO'!E21</f>
        <v>0</v>
      </c>
      <c r="F21" s="46">
        <f>'CME SOSTEGNO'!F21</f>
        <v>0</v>
      </c>
      <c r="G21" s="46">
        <f>'CME SOSTEGNO'!G21</f>
        <v>0</v>
      </c>
      <c r="H21" s="47">
        <f>'CME SOSTEGNO'!J21</f>
        <v>0</v>
      </c>
      <c r="I21" s="48">
        <f t="shared" si="0"/>
        <v>0</v>
      </c>
      <c r="J21" s="55">
        <f>'CME SOSTEGNO'!H21</f>
        <v>0</v>
      </c>
      <c r="K21" s="55">
        <f>'CME SOSTEGNO'!I21</f>
        <v>0</v>
      </c>
      <c r="L21" s="47">
        <f t="shared" si="3"/>
        <v>0</v>
      </c>
      <c r="M21" s="64">
        <f t="shared" si="1"/>
        <v>0</v>
      </c>
      <c r="N21" s="62">
        <f t="shared" si="2"/>
        <v>0</v>
      </c>
      <c r="Q21" s="37" t="s">
        <v>38</v>
      </c>
      <c r="R21" s="54">
        <f>I32</f>
        <v>0</v>
      </c>
      <c r="S21" s="60">
        <f>R21*73.5</f>
        <v>0</v>
      </c>
    </row>
    <row r="22" spans="1:19" ht="22.95" customHeight="1">
      <c r="A22" s="45">
        <v>11</v>
      </c>
      <c r="B22" s="46">
        <f>'CME SOSTEGNO'!B22</f>
        <v>0</v>
      </c>
      <c r="C22" s="46">
        <f>'CME SOSTEGNO'!C22</f>
        <v>0</v>
      </c>
      <c r="D22" s="46">
        <f>'CME SOSTEGNO'!D22</f>
        <v>0</v>
      </c>
      <c r="E22" s="46">
        <f>'CME SOSTEGNO'!E22</f>
        <v>0</v>
      </c>
      <c r="F22" s="46">
        <f>'CME SOSTEGNO'!F22</f>
        <v>0</v>
      </c>
      <c r="G22" s="46">
        <f>'CME SOSTEGNO'!G22</f>
        <v>0</v>
      </c>
      <c r="H22" s="47">
        <f>'CME SOSTEGNO'!J22</f>
        <v>0</v>
      </c>
      <c r="I22" s="48">
        <f t="shared" si="0"/>
        <v>0</v>
      </c>
      <c r="J22" s="55">
        <f>'CME SOSTEGNO'!H22</f>
        <v>0</v>
      </c>
      <c r="K22" s="55">
        <f>'CME SOSTEGNO'!I22</f>
        <v>0</v>
      </c>
      <c r="L22" s="47">
        <f t="shared" si="3"/>
        <v>0</v>
      </c>
      <c r="M22" s="64">
        <f t="shared" si="1"/>
        <v>0</v>
      </c>
      <c r="N22" s="62">
        <f t="shared" si="2"/>
        <v>0</v>
      </c>
      <c r="Q22" s="37" t="s">
        <v>39</v>
      </c>
      <c r="R22" s="54">
        <f>L32</f>
        <v>0</v>
      </c>
      <c r="S22" s="60">
        <f>R22*73.5</f>
        <v>0</v>
      </c>
    </row>
    <row r="23" spans="1:19" ht="22.95" customHeight="1">
      <c r="A23" s="45">
        <v>12</v>
      </c>
      <c r="B23" s="46">
        <f>'CME SOSTEGNO'!B23</f>
        <v>0</v>
      </c>
      <c r="C23" s="46">
        <f>'CME SOSTEGNO'!C23</f>
        <v>0</v>
      </c>
      <c r="D23" s="46">
        <f>'CME SOSTEGNO'!D23</f>
        <v>0</v>
      </c>
      <c r="E23" s="46">
        <f>'CME SOSTEGNO'!E23</f>
        <v>0</v>
      </c>
      <c r="F23" s="46">
        <f>'CME SOSTEGNO'!F23</f>
        <v>0</v>
      </c>
      <c r="G23" s="46">
        <f>'CME SOSTEGNO'!G23</f>
        <v>0</v>
      </c>
      <c r="H23" s="47">
        <f>'CME SOSTEGNO'!J23</f>
        <v>0</v>
      </c>
      <c r="I23" s="48">
        <f t="shared" si="0"/>
        <v>0</v>
      </c>
      <c r="J23" s="55">
        <f>'CME SOSTEGNO'!H23</f>
        <v>0</v>
      </c>
      <c r="K23" s="55">
        <f>'CME SOSTEGNO'!I23</f>
        <v>0</v>
      </c>
      <c r="L23" s="47">
        <f t="shared" si="3"/>
        <v>0</v>
      </c>
      <c r="M23" s="64">
        <f t="shared" si="1"/>
        <v>0</v>
      </c>
      <c r="N23" s="62">
        <f t="shared" si="2"/>
        <v>0</v>
      </c>
      <c r="Q23" s="37" t="s">
        <v>41</v>
      </c>
      <c r="R23" s="56">
        <f>R21-R22</f>
        <v>0</v>
      </c>
      <c r="S23" s="40"/>
    </row>
    <row r="24" spans="1:19" ht="22.95" customHeight="1">
      <c r="A24" s="45">
        <v>13</v>
      </c>
      <c r="B24" s="46">
        <f>'CME SOSTEGNO'!B24</f>
        <v>0</v>
      </c>
      <c r="C24" s="46">
        <f>'CME SOSTEGNO'!C24</f>
        <v>0</v>
      </c>
      <c r="D24" s="46">
        <f>'CME SOSTEGNO'!D24</f>
        <v>0</v>
      </c>
      <c r="E24" s="46">
        <f>'CME SOSTEGNO'!E24</f>
        <v>0</v>
      </c>
      <c r="F24" s="46">
        <f>'CME SOSTEGNO'!F24</f>
        <v>0</v>
      </c>
      <c r="G24" s="46">
        <f>'CME SOSTEGNO'!G24</f>
        <v>0</v>
      </c>
      <c r="H24" s="47">
        <f>'CME SOSTEGNO'!J24</f>
        <v>0</v>
      </c>
      <c r="I24" s="48">
        <f t="shared" si="0"/>
        <v>0</v>
      </c>
      <c r="J24" s="55">
        <f>'CME SOSTEGNO'!H24</f>
        <v>0</v>
      </c>
      <c r="K24" s="55">
        <f>'CME SOSTEGNO'!I24</f>
        <v>0</v>
      </c>
      <c r="L24" s="47">
        <f t="shared" si="3"/>
        <v>0</v>
      </c>
      <c r="M24" s="64">
        <f t="shared" si="1"/>
        <v>0</v>
      </c>
      <c r="N24" s="62">
        <f t="shared" si="2"/>
        <v>0</v>
      </c>
      <c r="Q24" s="37" t="s">
        <v>40</v>
      </c>
      <c r="R24" s="53">
        <f>R23/2/100</f>
        <v>0</v>
      </c>
      <c r="S24" s="40"/>
    </row>
    <row r="25" spans="1:19" ht="22.95" customHeight="1">
      <c r="A25" s="45">
        <v>14</v>
      </c>
      <c r="B25" s="46">
        <f>'CME SOSTEGNO'!B25</f>
        <v>0</v>
      </c>
      <c r="C25" s="46">
        <f>'CME SOSTEGNO'!C25</f>
        <v>0</v>
      </c>
      <c r="D25" s="46">
        <f>'CME SOSTEGNO'!D25</f>
        <v>0</v>
      </c>
      <c r="E25" s="46">
        <f>'CME SOSTEGNO'!E25</f>
        <v>0</v>
      </c>
      <c r="F25" s="46">
        <f>'CME SOSTEGNO'!F25</f>
        <v>0</v>
      </c>
      <c r="G25" s="46">
        <f>'CME SOSTEGNO'!G25</f>
        <v>0</v>
      </c>
      <c r="H25" s="47">
        <f>'CME SOSTEGNO'!J25</f>
        <v>0</v>
      </c>
      <c r="I25" s="48">
        <f t="shared" si="0"/>
        <v>0</v>
      </c>
      <c r="J25" s="55">
        <f>'CME SOSTEGNO'!H25</f>
        <v>0</v>
      </c>
      <c r="K25" s="55">
        <f>'CME SOSTEGNO'!I25</f>
        <v>0</v>
      </c>
      <c r="L25" s="47">
        <f t="shared" si="3"/>
        <v>0</v>
      </c>
      <c r="M25" s="64">
        <f t="shared" si="1"/>
        <v>0</v>
      </c>
      <c r="N25" s="62">
        <f t="shared" si="2"/>
        <v>0</v>
      </c>
      <c r="Q25" s="37" t="s">
        <v>42</v>
      </c>
      <c r="R25" s="53">
        <v>0.2</v>
      </c>
      <c r="S25" s="40"/>
    </row>
    <row r="26" spans="1:19" ht="22.95" customHeight="1">
      <c r="A26" s="45">
        <v>15</v>
      </c>
      <c r="B26" s="46">
        <f>'CME SOSTEGNO'!B26</f>
        <v>0</v>
      </c>
      <c r="C26" s="46">
        <f>'CME SOSTEGNO'!C26</f>
        <v>0</v>
      </c>
      <c r="D26" s="46">
        <f>'CME SOSTEGNO'!D26</f>
        <v>0</v>
      </c>
      <c r="E26" s="46">
        <f>'CME SOSTEGNO'!E26</f>
        <v>0</v>
      </c>
      <c r="F26" s="46">
        <f>'CME SOSTEGNO'!F26</f>
        <v>0</v>
      </c>
      <c r="G26" s="46">
        <f>'CME SOSTEGNO'!G26</f>
        <v>0</v>
      </c>
      <c r="H26" s="47">
        <f>'CME SOSTEGNO'!J26</f>
        <v>0</v>
      </c>
      <c r="I26" s="48">
        <f t="shared" si="0"/>
        <v>0</v>
      </c>
      <c r="J26" s="55">
        <f>'CME SOSTEGNO'!H26</f>
        <v>0</v>
      </c>
      <c r="K26" s="55">
        <f>'CME SOSTEGNO'!I26</f>
        <v>0</v>
      </c>
      <c r="L26" s="47">
        <f t="shared" si="3"/>
        <v>0</v>
      </c>
      <c r="M26" s="64">
        <f t="shared" si="1"/>
        <v>0</v>
      </c>
      <c r="N26" s="62">
        <f t="shared" si="2"/>
        <v>0</v>
      </c>
      <c r="Q26" s="37" t="s">
        <v>43</v>
      </c>
      <c r="R26" s="53">
        <f>IF((R24-R25)&gt;0,(R24-R25),0)</f>
        <v>0</v>
      </c>
      <c r="S26" s="40"/>
    </row>
    <row r="27" spans="1:19" ht="22.95" customHeight="1">
      <c r="A27" s="45">
        <v>16</v>
      </c>
      <c r="B27" s="46">
        <f>'CME SOSTEGNO'!B27</f>
        <v>0</v>
      </c>
      <c r="C27" s="46">
        <f>'CME SOSTEGNO'!C27</f>
        <v>0</v>
      </c>
      <c r="D27" s="46">
        <f>'CME SOSTEGNO'!D27</f>
        <v>0</v>
      </c>
      <c r="E27" s="46">
        <f>'CME SOSTEGNO'!E27</f>
        <v>0</v>
      </c>
      <c r="F27" s="46">
        <f>'CME SOSTEGNO'!F27</f>
        <v>0</v>
      </c>
      <c r="G27" s="46">
        <f>'CME SOSTEGNO'!G27</f>
        <v>0</v>
      </c>
      <c r="H27" s="47">
        <f>'CME SOSTEGNO'!J27</f>
        <v>0</v>
      </c>
      <c r="I27" s="48">
        <f t="shared" si="0"/>
        <v>0</v>
      </c>
      <c r="J27" s="55">
        <f>'CME SOSTEGNO'!H27</f>
        <v>0</v>
      </c>
      <c r="K27" s="55">
        <f>'CME SOSTEGNO'!I27</f>
        <v>0</v>
      </c>
      <c r="L27" s="47">
        <f t="shared" si="3"/>
        <v>0</v>
      </c>
      <c r="M27" s="64">
        <f t="shared" si="1"/>
        <v>0</v>
      </c>
      <c r="N27" s="62">
        <f t="shared" si="2"/>
        <v>0</v>
      </c>
      <c r="Q27" s="37" t="s">
        <v>44</v>
      </c>
      <c r="R27" s="61">
        <f>R22*R26</f>
        <v>0</v>
      </c>
      <c r="S27" s="57">
        <f>R27*73.5</f>
        <v>0</v>
      </c>
    </row>
    <row r="28" spans="1:19" ht="22.95" customHeight="1" thickBot="1">
      <c r="A28" s="45">
        <v>17</v>
      </c>
      <c r="B28" s="46">
        <f>'CME SOSTEGNO'!B28</f>
        <v>0</v>
      </c>
      <c r="C28" s="46">
        <f>'CME SOSTEGNO'!C28</f>
        <v>0</v>
      </c>
      <c r="D28" s="46">
        <f>'CME SOSTEGNO'!D28</f>
        <v>0</v>
      </c>
      <c r="E28" s="46">
        <f>'CME SOSTEGNO'!E28</f>
        <v>0</v>
      </c>
      <c r="F28" s="46">
        <f>'CME SOSTEGNO'!F28</f>
        <v>0</v>
      </c>
      <c r="G28" s="46">
        <f>'CME SOSTEGNO'!G28</f>
        <v>0</v>
      </c>
      <c r="H28" s="47">
        <f>'CME SOSTEGNO'!J28</f>
        <v>0</v>
      </c>
      <c r="I28" s="48">
        <f t="shared" si="0"/>
        <v>0</v>
      </c>
      <c r="J28" s="55">
        <f>'CME SOSTEGNO'!H28</f>
        <v>0</v>
      </c>
      <c r="K28" s="55">
        <f>'CME SOSTEGNO'!I28</f>
        <v>0</v>
      </c>
      <c r="L28" s="47">
        <f t="shared" si="3"/>
        <v>0</v>
      </c>
      <c r="M28" s="64">
        <f t="shared" si="1"/>
        <v>0</v>
      </c>
      <c r="N28" s="62">
        <f t="shared" si="2"/>
        <v>0</v>
      </c>
      <c r="Q28" s="37" t="s">
        <v>45</v>
      </c>
      <c r="R28" s="58">
        <f>R22-R27</f>
        <v>0</v>
      </c>
      <c r="S28" s="59">
        <f>IF(S27&lt;S22,R28*73.5,0)</f>
        <v>0</v>
      </c>
    </row>
    <row r="29" spans="1:19" ht="22.95" customHeight="1">
      <c r="A29" s="45">
        <v>18</v>
      </c>
      <c r="B29" s="46">
        <f>'CME SOSTEGNO'!B29</f>
        <v>0</v>
      </c>
      <c r="C29" s="46">
        <f>'CME SOSTEGNO'!C29</f>
        <v>0</v>
      </c>
      <c r="D29" s="46">
        <f>'CME SOSTEGNO'!D29</f>
        <v>0</v>
      </c>
      <c r="E29" s="46">
        <f>'CME SOSTEGNO'!E29</f>
        <v>0</v>
      </c>
      <c r="F29" s="46">
        <f>'CME SOSTEGNO'!F29</f>
        <v>0</v>
      </c>
      <c r="G29" s="46">
        <f>'CME SOSTEGNO'!G29</f>
        <v>0</v>
      </c>
      <c r="H29" s="47">
        <f>'CME SOSTEGNO'!J29</f>
        <v>0</v>
      </c>
      <c r="I29" s="48">
        <f t="shared" si="0"/>
        <v>0</v>
      </c>
      <c r="J29" s="55">
        <f>'CME SOSTEGNO'!H29</f>
        <v>0</v>
      </c>
      <c r="K29" s="55">
        <f>'CME SOSTEGNO'!I29</f>
        <v>0</v>
      </c>
      <c r="L29" s="47">
        <f t="shared" si="3"/>
        <v>0</v>
      </c>
      <c r="M29" s="64">
        <f t="shared" si="1"/>
        <v>0</v>
      </c>
      <c r="N29" s="62">
        <f t="shared" si="2"/>
        <v>0</v>
      </c>
    </row>
    <row r="30" spans="1:19" ht="22.95" customHeight="1">
      <c r="A30" s="45">
        <v>19</v>
      </c>
      <c r="B30" s="46">
        <f>'CME SOSTEGNO'!B30</f>
        <v>0</v>
      </c>
      <c r="C30" s="46">
        <f>'CME SOSTEGNO'!C30</f>
        <v>0</v>
      </c>
      <c r="D30" s="46">
        <f>'CME SOSTEGNO'!D30</f>
        <v>0</v>
      </c>
      <c r="E30" s="46">
        <f>'CME SOSTEGNO'!E30</f>
        <v>0</v>
      </c>
      <c r="F30" s="46">
        <f>'CME SOSTEGNO'!F30</f>
        <v>0</v>
      </c>
      <c r="G30" s="46">
        <f>'CME SOSTEGNO'!G30</f>
        <v>0</v>
      </c>
      <c r="H30" s="47">
        <f>'CME SOSTEGNO'!J30</f>
        <v>0</v>
      </c>
      <c r="I30" s="48">
        <f t="shared" si="0"/>
        <v>0</v>
      </c>
      <c r="J30" s="55">
        <f>'CME SOSTEGNO'!H30</f>
        <v>0</v>
      </c>
      <c r="K30" s="55">
        <f>'CME SOSTEGNO'!I30</f>
        <v>0</v>
      </c>
      <c r="L30" s="47">
        <f t="shared" si="3"/>
        <v>0</v>
      </c>
      <c r="M30" s="64">
        <f t="shared" si="1"/>
        <v>0</v>
      </c>
      <c r="N30" s="62">
        <f t="shared" si="2"/>
        <v>0</v>
      </c>
    </row>
    <row r="31" spans="1:19" ht="22.95" customHeight="1" thickBot="1">
      <c r="A31" s="49">
        <v>20</v>
      </c>
      <c r="B31" s="50">
        <f>'CME SOSTEGNO'!B31</f>
        <v>0</v>
      </c>
      <c r="C31" s="50">
        <f>'CME SOSTEGNO'!C31</f>
        <v>0</v>
      </c>
      <c r="D31" s="50">
        <f>'CME SOSTEGNO'!D31</f>
        <v>0</v>
      </c>
      <c r="E31" s="50">
        <f>'CME SOSTEGNO'!E31</f>
        <v>0</v>
      </c>
      <c r="F31" s="50">
        <f>'CME SOSTEGNO'!F31</f>
        <v>0</v>
      </c>
      <c r="G31" s="50">
        <f>'CME SOSTEGNO'!G31</f>
        <v>0</v>
      </c>
      <c r="H31" s="51">
        <f>'CME SOSTEGNO'!J31</f>
        <v>0</v>
      </c>
      <c r="I31" s="48">
        <f t="shared" si="0"/>
        <v>0</v>
      </c>
      <c r="J31" s="95">
        <f>'CME SOSTEGNO'!H31</f>
        <v>0</v>
      </c>
      <c r="K31" s="95">
        <f>'CME SOSTEGNO'!I31</f>
        <v>0</v>
      </c>
      <c r="L31" s="47">
        <f t="shared" si="3"/>
        <v>0</v>
      </c>
      <c r="M31" s="65">
        <f t="shared" si="1"/>
        <v>0</v>
      </c>
      <c r="N31" s="63">
        <f t="shared" si="2"/>
        <v>0</v>
      </c>
    </row>
    <row r="32" spans="1:19" ht="25.2" customHeight="1" thickBot="1">
      <c r="A32" s="28"/>
      <c r="B32" s="52"/>
      <c r="C32" s="52"/>
      <c r="D32" s="52"/>
      <c r="E32" s="52"/>
      <c r="F32" s="52"/>
      <c r="G32" s="88" t="s">
        <v>13</v>
      </c>
      <c r="H32" s="89">
        <f>'CME SOSTEGNO'!J32</f>
        <v>0</v>
      </c>
      <c r="I32" s="89">
        <f>IF(SUM(I12:I31)&gt;200,ROUND(SUM(I12:I31),0),SUM(I12:I31))</f>
        <v>0</v>
      </c>
      <c r="J32" s="74"/>
      <c r="K32" s="74"/>
      <c r="L32" s="89">
        <f>IF(SUM(L12:L31)&gt;200,ROUND(SUM(L12:L31),0),SUM(L12:L31))</f>
        <v>0</v>
      </c>
      <c r="M32" s="90">
        <f>ROUND(L32,2)*$E$8</f>
        <v>0</v>
      </c>
      <c r="N32" s="75">
        <f>ROUND(L32,2)*$L$8</f>
        <v>0</v>
      </c>
    </row>
    <row r="33" spans="1:14" ht="21.6" thickBot="1">
      <c r="A33" s="28"/>
      <c r="B33" s="29"/>
      <c r="C33" s="19"/>
      <c r="D33" s="19"/>
      <c r="E33" s="19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40.950000000000003" customHeight="1" thickBot="1">
      <c r="A34" s="21"/>
      <c r="B34" s="29"/>
      <c r="C34" s="15" t="s">
        <v>10</v>
      </c>
      <c r="D34" s="22"/>
      <c r="E34" s="23"/>
      <c r="F34" s="29"/>
      <c r="H34" s="21"/>
      <c r="I34" s="21" t="s">
        <v>60</v>
      </c>
      <c r="J34" s="22"/>
      <c r="K34" s="32"/>
      <c r="L34" s="32"/>
      <c r="M34" s="33"/>
      <c r="N34" s="20"/>
    </row>
  </sheetData>
  <sheetProtection algorithmName="SHA-512" hashValue="zgkhTBWQE54FqncEyhLVZauzAWiCWXn6uFQiGkJwaAiQ9QiOp3OUPPr2Rgug1gWGnz2HgoJ5TfRCgQbhglTYkQ==" saltValue="0qjJ0N/jqXjqyoDScTvP/Q==" spinCount="100000" sheet="1" objects="1" scenarios="1"/>
  <mergeCells count="7">
    <mergeCell ref="I2:K2"/>
    <mergeCell ref="A2:E2"/>
    <mergeCell ref="B4:E4"/>
    <mergeCell ref="B6:N6"/>
    <mergeCell ref="R19:S19"/>
    <mergeCell ref="A10:N10"/>
    <mergeCell ref="H4:K4"/>
  </mergeCells>
  <phoneticPr fontId="11" type="noConversion"/>
  <conditionalFormatting sqref="I12:I31">
    <cfRule type="cellIs" dxfId="45" priority="21" operator="greaterThan">
      <formula>$H12</formula>
    </cfRule>
  </conditionalFormatting>
  <conditionalFormatting sqref="L12:L31">
    <cfRule type="cellIs" dxfId="44" priority="1" operator="greaterThan">
      <formula>$I12</formula>
    </cfRule>
  </conditionalFormatting>
  <printOptions horizontalCentered="1" verticalCentered="1"/>
  <pageMargins left="0.31496062992125984" right="0.31496062992125984" top="0.15748031496062992" bottom="0.15748031496062992" header="0.31496062992125984" footer="0"/>
  <pageSetup paperSize="9" scale="56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F25" sqref="F25"/>
    </sheetView>
  </sheetViews>
  <sheetFormatPr defaultColWidth="11.19921875" defaultRowHeight="15.6"/>
  <sheetData>
    <row r="1" spans="1:9" ht="16.2" thickBot="1"/>
    <row r="2" spans="1:9">
      <c r="A2" s="219" t="s">
        <v>61</v>
      </c>
      <c r="B2" s="220"/>
      <c r="C2" s="220"/>
      <c r="D2" s="220"/>
      <c r="E2" s="220"/>
      <c r="F2" s="220"/>
      <c r="G2" s="220"/>
      <c r="H2" s="220"/>
      <c r="I2" s="221"/>
    </row>
    <row r="3" spans="1:9">
      <c r="A3" s="222"/>
      <c r="B3" s="223"/>
      <c r="C3" s="223"/>
      <c r="D3" s="223"/>
      <c r="E3" s="223"/>
      <c r="F3" s="223"/>
      <c r="G3" s="223"/>
      <c r="H3" s="223"/>
      <c r="I3" s="224"/>
    </row>
    <row r="4" spans="1:9" ht="16.2" thickBot="1">
      <c r="A4" s="225"/>
      <c r="B4" s="226"/>
      <c r="C4" s="226"/>
      <c r="D4" s="226"/>
      <c r="E4" s="226"/>
      <c r="F4" s="226"/>
      <c r="G4" s="226"/>
      <c r="H4" s="226"/>
      <c r="I4" s="227"/>
    </row>
    <row r="5" spans="1:9" ht="18.600000000000001" thickBot="1">
      <c r="A5" s="191"/>
      <c r="B5" s="191"/>
      <c r="C5" s="191"/>
      <c r="D5" s="191"/>
      <c r="E5" s="191"/>
      <c r="F5" s="191"/>
      <c r="G5" s="191"/>
      <c r="H5" s="191"/>
      <c r="I5" s="191"/>
    </row>
    <row r="6" spans="1:9" ht="16.2" customHeight="1">
      <c r="A6" s="219" t="s">
        <v>64</v>
      </c>
      <c r="B6" s="220"/>
      <c r="C6" s="220"/>
      <c r="D6" s="220"/>
      <c r="E6" s="220"/>
      <c r="F6" s="220"/>
      <c r="G6" s="220"/>
      <c r="H6" s="220"/>
      <c r="I6" s="221"/>
    </row>
    <row r="7" spans="1:9" ht="16.2" customHeight="1">
      <c r="A7" s="222"/>
      <c r="B7" s="223"/>
      <c r="C7" s="223"/>
      <c r="D7" s="223"/>
      <c r="E7" s="223"/>
      <c r="F7" s="223"/>
      <c r="G7" s="223"/>
      <c r="H7" s="223"/>
      <c r="I7" s="224"/>
    </row>
    <row r="8" spans="1:9" ht="16.2" customHeight="1" thickBot="1">
      <c r="A8" s="225"/>
      <c r="B8" s="226"/>
      <c r="C8" s="226"/>
      <c r="D8" s="226"/>
      <c r="E8" s="226"/>
      <c r="F8" s="226"/>
      <c r="G8" s="226"/>
      <c r="H8" s="226"/>
      <c r="I8" s="227"/>
    </row>
    <row r="9" spans="1:9" ht="18.600000000000001" thickBot="1">
      <c r="A9" s="192"/>
      <c r="B9" s="192"/>
      <c r="C9" s="192"/>
      <c r="D9" s="192"/>
      <c r="E9" s="192"/>
      <c r="F9" s="192"/>
      <c r="G9" s="192"/>
      <c r="H9" s="192"/>
      <c r="I9" s="192"/>
    </row>
    <row r="10" spans="1:9" ht="16.2" customHeight="1">
      <c r="A10" s="219" t="s">
        <v>62</v>
      </c>
      <c r="B10" s="220"/>
      <c r="C10" s="220"/>
      <c r="D10" s="220"/>
      <c r="E10" s="220"/>
      <c r="F10" s="220"/>
      <c r="G10" s="220"/>
      <c r="H10" s="220"/>
      <c r="I10" s="221"/>
    </row>
    <row r="11" spans="1:9" ht="16.2" customHeight="1">
      <c r="A11" s="222"/>
      <c r="B11" s="223"/>
      <c r="C11" s="223"/>
      <c r="D11" s="223"/>
      <c r="E11" s="223"/>
      <c r="F11" s="223"/>
      <c r="G11" s="223"/>
      <c r="H11" s="223"/>
      <c r="I11" s="224"/>
    </row>
    <row r="12" spans="1:9" ht="16.2" customHeight="1" thickBot="1">
      <c r="A12" s="225"/>
      <c r="B12" s="226"/>
      <c r="C12" s="226"/>
      <c r="D12" s="226"/>
      <c r="E12" s="226"/>
      <c r="F12" s="226"/>
      <c r="G12" s="226"/>
      <c r="H12" s="226"/>
      <c r="I12" s="227"/>
    </row>
  </sheetData>
  <sheetProtection algorithmName="SHA-512" hashValue="GD0R5gbfW+GhxjAWXi3fDMKfMgzvQGlP8g+kDoFv/NLQmGEKMoU3Qi3Tqiv10sED4XTMeytn9uNEfl5aCYin6Q==" saltValue="XZGRij38NSzmK31c1AOXRA==" spinCount="100000" sheet="1" objects="1" scenarios="1"/>
  <mergeCells count="3">
    <mergeCell ref="A2:I4"/>
    <mergeCell ref="A10:I12"/>
    <mergeCell ref="A6:I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67" zoomScaleNormal="90" zoomScalePageLayoutView="90" workbookViewId="0">
      <selection activeCell="G20" sqref="G20"/>
    </sheetView>
  </sheetViews>
  <sheetFormatPr defaultColWidth="11" defaultRowHeight="15.6"/>
  <cols>
    <col min="1" max="1" width="8.5" style="9" customWidth="1"/>
    <col min="2" max="2" width="34.19921875" style="9" customWidth="1"/>
    <col min="3" max="3" width="13.19921875" style="9" customWidth="1"/>
    <col min="4" max="4" width="11" style="9"/>
    <col min="5" max="5" width="11.19921875" style="9" customWidth="1"/>
    <col min="6" max="6" width="19.5" style="9" customWidth="1"/>
    <col min="7" max="7" width="12.69921875" style="9" customWidth="1"/>
    <col min="8" max="9" width="13.5" style="9" customWidth="1"/>
    <col min="10" max="10" width="18" style="9" customWidth="1"/>
    <col min="11" max="11" width="13.69921875" style="9" customWidth="1"/>
    <col min="12" max="12" width="13" style="9" customWidth="1"/>
    <col min="13" max="13" width="14.19921875" style="9" customWidth="1"/>
    <col min="14" max="14" width="6.19921875" style="9" customWidth="1"/>
    <col min="15" max="15" width="5.69921875" style="9" customWidth="1"/>
    <col min="16" max="16384" width="11" style="9"/>
  </cols>
  <sheetData>
    <row r="1" spans="1:13" ht="7.2" customHeight="1" thickBo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1.6" thickBot="1">
      <c r="A2" s="31"/>
      <c r="B2" s="31"/>
      <c r="C2" s="31"/>
      <c r="D2" s="131" t="s">
        <v>25</v>
      </c>
      <c r="E2" s="31"/>
      <c r="F2" s="31"/>
      <c r="G2" s="31"/>
      <c r="H2" s="31"/>
      <c r="I2" s="31"/>
      <c r="J2" s="31"/>
      <c r="K2" s="101" t="s">
        <v>22</v>
      </c>
      <c r="L2" s="69"/>
      <c r="M2" s="31"/>
    </row>
    <row r="3" spans="1:13" ht="16.2" thickBo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5.2" customHeight="1" thickBot="1">
      <c r="A4" s="31"/>
      <c r="B4" s="132" t="s">
        <v>1</v>
      </c>
      <c r="C4" s="228"/>
      <c r="D4" s="229"/>
      <c r="E4" s="229"/>
      <c r="F4" s="229"/>
      <c r="G4" s="230"/>
      <c r="H4" s="31"/>
      <c r="I4" s="133" t="s">
        <v>14</v>
      </c>
      <c r="J4" s="228"/>
      <c r="K4" s="229"/>
      <c r="L4" s="229"/>
      <c r="M4" s="230"/>
    </row>
    <row r="5" spans="1:13" ht="16.2" thickBot="1">
      <c r="A5" s="134"/>
      <c r="B5" s="135"/>
      <c r="C5" s="136"/>
      <c r="D5" s="137"/>
      <c r="E5" s="135"/>
      <c r="F5" s="134"/>
      <c r="G5" s="138"/>
      <c r="H5" s="139"/>
      <c r="I5" s="139"/>
      <c r="J5" s="31"/>
      <c r="K5" s="31"/>
      <c r="L5" s="31"/>
      <c r="M5" s="31"/>
    </row>
    <row r="6" spans="1:13" ht="43.95" customHeight="1" thickBot="1">
      <c r="A6" s="140"/>
      <c r="B6" s="198" t="s">
        <v>30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200"/>
    </row>
    <row r="7" spans="1:13" ht="16.2" thickBo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6.2" thickBot="1">
      <c r="A8" s="21"/>
      <c r="B8" s="141"/>
      <c r="C8" s="142"/>
      <c r="D8" s="143"/>
      <c r="E8" s="142"/>
      <c r="F8" s="144" t="s">
        <v>51</v>
      </c>
      <c r="G8" s="16">
        <v>105</v>
      </c>
      <c r="H8" s="31"/>
      <c r="I8" s="145" t="s">
        <v>12</v>
      </c>
      <c r="J8" s="142"/>
      <c r="K8" s="142"/>
      <c r="L8" s="16">
        <f>G8*70%</f>
        <v>73.5</v>
      </c>
      <c r="M8" s="31"/>
    </row>
    <row r="9" spans="1:13" ht="16.2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47.4" thickBot="1">
      <c r="A10" s="231" t="s">
        <v>26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127" t="s">
        <v>53</v>
      </c>
    </row>
    <row r="11" spans="1:13" s="27" customFormat="1" ht="79.2" customHeight="1">
      <c r="A11" s="116" t="s">
        <v>52</v>
      </c>
      <c r="B11" s="79" t="s">
        <v>4</v>
      </c>
      <c r="C11" s="79" t="s">
        <v>5</v>
      </c>
      <c r="D11" s="79" t="s">
        <v>6</v>
      </c>
      <c r="E11" s="79" t="s">
        <v>7</v>
      </c>
      <c r="F11" s="79" t="s">
        <v>21</v>
      </c>
      <c r="G11" s="80" t="s">
        <v>17</v>
      </c>
      <c r="H11" s="79" t="s">
        <v>27</v>
      </c>
      <c r="I11" s="159" t="s">
        <v>28</v>
      </c>
      <c r="J11" s="81" t="s">
        <v>20</v>
      </c>
      <c r="K11" s="81" t="s">
        <v>18</v>
      </c>
      <c r="L11" s="146" t="s">
        <v>19</v>
      </c>
      <c r="M11" s="147" t="s">
        <v>55</v>
      </c>
    </row>
    <row r="12" spans="1:13" ht="21" customHeight="1">
      <c r="A12" s="96"/>
      <c r="B12" s="66"/>
      <c r="C12" s="66"/>
      <c r="D12" s="66"/>
      <c r="E12" s="66"/>
      <c r="F12" s="66"/>
      <c r="G12" s="67"/>
      <c r="H12" s="73"/>
      <c r="I12" s="160"/>
      <c r="J12" s="43"/>
      <c r="K12" s="148"/>
      <c r="L12" s="149"/>
      <c r="M12" s="150"/>
    </row>
    <row r="13" spans="1:13" ht="21" customHeight="1">
      <c r="A13" s="96"/>
      <c r="B13" s="66"/>
      <c r="C13" s="66"/>
      <c r="D13" s="66"/>
      <c r="E13" s="66"/>
      <c r="F13" s="66"/>
      <c r="G13" s="67"/>
      <c r="H13" s="73"/>
      <c r="I13" s="160"/>
      <c r="J13" s="43"/>
      <c r="K13" s="148"/>
      <c r="L13" s="149"/>
      <c r="M13" s="150"/>
    </row>
    <row r="14" spans="1:13" ht="21" customHeight="1">
      <c r="A14" s="96"/>
      <c r="B14" s="66"/>
      <c r="C14" s="66"/>
      <c r="D14" s="66"/>
      <c r="E14" s="66"/>
      <c r="F14" s="66"/>
      <c r="G14" s="67"/>
      <c r="H14" s="73"/>
      <c r="I14" s="160"/>
      <c r="J14" s="43"/>
      <c r="K14" s="148"/>
      <c r="L14" s="149"/>
      <c r="M14" s="150"/>
    </row>
    <row r="15" spans="1:13" ht="21" customHeight="1">
      <c r="A15" s="96"/>
      <c r="B15" s="66"/>
      <c r="C15" s="66"/>
      <c r="D15" s="66"/>
      <c r="E15" s="66"/>
      <c r="F15" s="66"/>
      <c r="G15" s="67"/>
      <c r="H15" s="73"/>
      <c r="I15" s="160"/>
      <c r="J15" s="43"/>
      <c r="K15" s="148"/>
      <c r="L15" s="149"/>
      <c r="M15" s="150"/>
    </row>
    <row r="16" spans="1:13" ht="21" customHeight="1">
      <c r="A16" s="96"/>
      <c r="B16" s="66"/>
      <c r="C16" s="66"/>
      <c r="D16" s="66"/>
      <c r="E16" s="66"/>
      <c r="F16" s="66"/>
      <c r="G16" s="67"/>
      <c r="H16" s="73"/>
      <c r="I16" s="160"/>
      <c r="J16" s="43"/>
      <c r="K16" s="148"/>
      <c r="L16" s="149"/>
      <c r="M16" s="150"/>
    </row>
    <row r="17" spans="1:14" ht="21" customHeight="1">
      <c r="A17" s="96"/>
      <c r="B17" s="66"/>
      <c r="C17" s="66"/>
      <c r="D17" s="66"/>
      <c r="E17" s="66"/>
      <c r="F17" s="66"/>
      <c r="G17" s="67"/>
      <c r="H17" s="73"/>
      <c r="I17" s="160"/>
      <c r="J17" s="43"/>
      <c r="K17" s="148"/>
      <c r="L17" s="149"/>
      <c r="M17" s="150"/>
    </row>
    <row r="18" spans="1:14" ht="21" customHeight="1">
      <c r="A18" s="96"/>
      <c r="B18" s="66"/>
      <c r="C18" s="66"/>
      <c r="D18" s="66"/>
      <c r="E18" s="66"/>
      <c r="F18" s="66"/>
      <c r="G18" s="67"/>
      <c r="H18" s="73"/>
      <c r="I18" s="160"/>
      <c r="J18" s="43"/>
      <c r="K18" s="148"/>
      <c r="L18" s="149"/>
      <c r="M18" s="150"/>
    </row>
    <row r="19" spans="1:14" ht="21" customHeight="1">
      <c r="A19" s="96"/>
      <c r="B19" s="66"/>
      <c r="C19" s="66"/>
      <c r="D19" s="66"/>
      <c r="E19" s="66"/>
      <c r="F19" s="66"/>
      <c r="G19" s="67"/>
      <c r="H19" s="73"/>
      <c r="I19" s="160"/>
      <c r="J19" s="43"/>
      <c r="K19" s="148"/>
      <c r="L19" s="149"/>
      <c r="M19" s="150"/>
    </row>
    <row r="20" spans="1:14" ht="21" customHeight="1">
      <c r="A20" s="96"/>
      <c r="B20" s="66"/>
      <c r="C20" s="66"/>
      <c r="D20" s="66"/>
      <c r="E20" s="66"/>
      <c r="F20" s="66"/>
      <c r="G20" s="67"/>
      <c r="H20" s="73"/>
      <c r="I20" s="160"/>
      <c r="J20" s="43"/>
      <c r="K20" s="148"/>
      <c r="L20" s="149"/>
      <c r="M20" s="150"/>
    </row>
    <row r="21" spans="1:14" ht="21" customHeight="1">
      <c r="A21" s="96"/>
      <c r="B21" s="66"/>
      <c r="C21" s="66"/>
      <c r="D21" s="66"/>
      <c r="E21" s="66"/>
      <c r="F21" s="66"/>
      <c r="G21" s="67"/>
      <c r="H21" s="73"/>
      <c r="I21" s="160"/>
      <c r="J21" s="43"/>
      <c r="K21" s="148"/>
      <c r="L21" s="149"/>
      <c r="M21" s="150"/>
    </row>
    <row r="22" spans="1:14" ht="21" customHeight="1">
      <c r="A22" s="96"/>
      <c r="B22" s="66"/>
      <c r="C22" s="66"/>
      <c r="D22" s="66"/>
      <c r="E22" s="66"/>
      <c r="F22" s="66"/>
      <c r="G22" s="67"/>
      <c r="H22" s="73"/>
      <c r="I22" s="160"/>
      <c r="J22" s="43"/>
      <c r="K22" s="148"/>
      <c r="L22" s="149"/>
      <c r="M22" s="150"/>
    </row>
    <row r="23" spans="1:14" ht="21" customHeight="1">
      <c r="A23" s="96"/>
      <c r="B23" s="66"/>
      <c r="C23" s="66"/>
      <c r="D23" s="66"/>
      <c r="E23" s="66"/>
      <c r="F23" s="66"/>
      <c r="G23" s="67"/>
      <c r="H23" s="73"/>
      <c r="I23" s="160"/>
      <c r="J23" s="43"/>
      <c r="K23" s="148"/>
      <c r="L23" s="149"/>
      <c r="M23" s="150"/>
    </row>
    <row r="24" spans="1:14" ht="21" customHeight="1">
      <c r="A24" s="96"/>
      <c r="B24" s="66"/>
      <c r="C24" s="66"/>
      <c r="D24" s="66"/>
      <c r="E24" s="66"/>
      <c r="F24" s="66"/>
      <c r="G24" s="67"/>
      <c r="H24" s="73"/>
      <c r="I24" s="160"/>
      <c r="J24" s="43"/>
      <c r="K24" s="148"/>
      <c r="L24" s="149"/>
      <c r="M24" s="150"/>
    </row>
    <row r="25" spans="1:14" ht="21" customHeight="1">
      <c r="A25" s="96"/>
      <c r="B25" s="66"/>
      <c r="C25" s="66"/>
      <c r="D25" s="66"/>
      <c r="E25" s="66"/>
      <c r="F25" s="66"/>
      <c r="G25" s="67"/>
      <c r="H25" s="73"/>
      <c r="I25" s="160"/>
      <c r="J25" s="43"/>
      <c r="K25" s="148"/>
      <c r="L25" s="149"/>
      <c r="M25" s="150"/>
    </row>
    <row r="26" spans="1:14" ht="21" customHeight="1">
      <c r="A26" s="96"/>
      <c r="B26" s="66"/>
      <c r="C26" s="66"/>
      <c r="D26" s="66"/>
      <c r="E26" s="66"/>
      <c r="F26" s="66"/>
      <c r="G26" s="67"/>
      <c r="H26" s="73"/>
      <c r="I26" s="160"/>
      <c r="J26" s="43"/>
      <c r="K26" s="148"/>
      <c r="L26" s="149"/>
      <c r="M26" s="150"/>
    </row>
    <row r="27" spans="1:14" ht="21" customHeight="1">
      <c r="A27" s="96"/>
      <c r="B27" s="66"/>
      <c r="C27" s="66"/>
      <c r="D27" s="66"/>
      <c r="E27" s="66"/>
      <c r="F27" s="66"/>
      <c r="G27" s="67"/>
      <c r="H27" s="73"/>
      <c r="I27" s="160"/>
      <c r="J27" s="43"/>
      <c r="K27" s="148"/>
      <c r="L27" s="149"/>
      <c r="M27" s="150"/>
    </row>
    <row r="28" spans="1:14" ht="21" customHeight="1">
      <c r="A28" s="96"/>
      <c r="B28" s="66"/>
      <c r="C28" s="66"/>
      <c r="D28" s="66"/>
      <c r="E28" s="66"/>
      <c r="F28" s="66"/>
      <c r="G28" s="67"/>
      <c r="H28" s="73"/>
      <c r="I28" s="160"/>
      <c r="J28" s="43"/>
      <c r="K28" s="148"/>
      <c r="L28" s="149"/>
      <c r="M28" s="150"/>
    </row>
    <row r="29" spans="1:14" ht="21" customHeight="1">
      <c r="A29" s="96"/>
      <c r="B29" s="66"/>
      <c r="C29" s="66"/>
      <c r="D29" s="66"/>
      <c r="E29" s="66"/>
      <c r="F29" s="66"/>
      <c r="G29" s="67"/>
      <c r="H29" s="73"/>
      <c r="I29" s="160"/>
      <c r="J29" s="43"/>
      <c r="K29" s="148"/>
      <c r="L29" s="149"/>
      <c r="M29" s="150"/>
    </row>
    <row r="30" spans="1:14" ht="21" customHeight="1">
      <c r="A30" s="96"/>
      <c r="B30" s="66"/>
      <c r="C30" s="66"/>
      <c r="D30" s="66"/>
      <c r="E30" s="66"/>
      <c r="F30" s="66"/>
      <c r="G30" s="67"/>
      <c r="H30" s="73"/>
      <c r="I30" s="160"/>
      <c r="J30" s="43"/>
      <c r="K30" s="148"/>
      <c r="L30" s="149"/>
      <c r="M30" s="150"/>
    </row>
    <row r="31" spans="1:14" ht="21" customHeight="1" thickBot="1">
      <c r="A31" s="97"/>
      <c r="B31" s="98"/>
      <c r="C31" s="98"/>
      <c r="D31" s="98"/>
      <c r="E31" s="98"/>
      <c r="F31" s="98"/>
      <c r="G31" s="99"/>
      <c r="H31" s="100"/>
      <c r="I31" s="161"/>
      <c r="J31" s="86"/>
      <c r="K31" s="151"/>
      <c r="L31" s="152"/>
      <c r="M31" s="153"/>
    </row>
    <row r="32" spans="1:14" ht="27" customHeight="1" thickBot="1">
      <c r="A32" s="154"/>
      <c r="B32" s="29"/>
      <c r="C32" s="29"/>
      <c r="D32" s="29"/>
      <c r="E32" s="29"/>
      <c r="F32" s="29"/>
      <c r="H32" s="158"/>
      <c r="I32" s="162" t="s">
        <v>54</v>
      </c>
      <c r="J32" s="155"/>
      <c r="K32" s="156"/>
      <c r="L32" s="156"/>
      <c r="M32" s="31"/>
      <c r="N32" s="30">
        <f>COUNTIF(G12:G21,"SI")</f>
        <v>0</v>
      </c>
    </row>
    <row r="33" spans="1:14" ht="19.95" customHeight="1">
      <c r="A33" s="154"/>
      <c r="B33" s="233" t="e">
        <f>_xlfn.IFS(G12="SI","ALLEGARE DICHIARAZIONE PER COMODATO",G13="SI","ALLEGARE DICHIARAZIONE PER COMODATO",G14="SI","ALLEGARE DICHIARAZIONE PER COMODATO",G15="SI","ALLEGARE DICHIARAZIONE PER COMODATO",G16="SI","ALLEGARE DICHIARAZIONE PER COMODATO",G17="SI","ALLEGARE DICHIARAZIONE PER COMODATO",G18="SI","ALLEGARE DICHIARAZIONE PER COMODATO",G19="SI","ALLEGARE DICHIARAZIONE PER COMODATO",G20="SI","ALLEGARE DICHIARAZIONE PER COMODATO",G21="SI","ALLEGARE DICHIARAZIONE PER COMODATO",G22="SI","ALLEGARE DICHIARAZIONE PER COMODATO",G23="SI","ALLEGARE DICHIARAZIONE PER COMODATO",G24="SI","ALLEGARE DICHIARAZIONE PER COMODATO",G25="SI","ALLEGARE DICHIARAZIONE PER COMODATO",G26="SI","ALLEGARE DICHIARAZIONE PER COMODATO",G27="SI","ALLEGARE DICHIARAZIONE PER COMODATO",G28="SI","ALLEGARE DICHIARAZIONE PER COMODATO",G29="SI","ALLEGARE DICHIARAZIONE PER COMODATO",G30="SI","ALLEGARE DICHIARAZIONE PER COMODATO",G31="SI","ALLEGARE DICHIARAZIONE PER COMODATO" )</f>
        <v>#N/A</v>
      </c>
      <c r="C33" s="233"/>
      <c r="D33" s="233"/>
      <c r="E33" s="233"/>
      <c r="F33" s="31"/>
      <c r="G33" s="233" t="str">
        <f>IF(J32&gt;200,"ATTENZIONE: volume massimo superato. RIDURRE A NON più di 200mq"," ")</f>
        <v xml:space="preserve"> </v>
      </c>
      <c r="H33" s="233"/>
      <c r="I33" s="233"/>
      <c r="J33" s="233"/>
      <c r="K33" s="233"/>
      <c r="L33" s="233"/>
      <c r="M33" s="31"/>
    </row>
    <row r="34" spans="1:14" ht="21.6" thickBot="1">
      <c r="A34" s="154"/>
      <c r="B34" s="29"/>
      <c r="C34" s="157"/>
      <c r="D34" s="157"/>
      <c r="E34" s="157"/>
      <c r="F34" s="20"/>
      <c r="G34" s="20"/>
      <c r="H34" s="20"/>
      <c r="I34" s="20"/>
      <c r="J34" s="20"/>
      <c r="K34" s="20"/>
      <c r="L34" s="20"/>
      <c r="M34" s="31"/>
    </row>
    <row r="35" spans="1:14" ht="42" customHeight="1" thickBot="1">
      <c r="A35" s="21"/>
      <c r="B35" s="29"/>
      <c r="C35" s="15" t="s">
        <v>10</v>
      </c>
      <c r="D35" s="68"/>
      <c r="E35" s="69"/>
      <c r="F35" s="29"/>
      <c r="G35" s="21" t="s">
        <v>11</v>
      </c>
      <c r="H35" s="68"/>
      <c r="I35" s="70"/>
      <c r="J35" s="70"/>
      <c r="K35" s="71"/>
      <c r="L35" s="20"/>
      <c r="M35" s="31"/>
    </row>
    <row r="36" spans="1:14" ht="19.95" customHeight="1">
      <c r="A36" s="21"/>
      <c r="B36" s="29"/>
      <c r="C36" s="29"/>
      <c r="D36" s="31"/>
      <c r="E36" s="31"/>
      <c r="F36" s="29"/>
      <c r="G36" s="31"/>
      <c r="H36" s="21"/>
      <c r="I36" s="21"/>
      <c r="J36" s="21"/>
      <c r="K36" s="31"/>
      <c r="L36" s="31"/>
      <c r="M36" s="31"/>
    </row>
    <row r="37" spans="1:14" ht="19.95" customHeight="1">
      <c r="A37" s="21"/>
      <c r="B37" s="29"/>
      <c r="C37" s="29"/>
      <c r="D37" s="29"/>
      <c r="E37" s="29"/>
      <c r="F37" s="29"/>
      <c r="G37" s="21"/>
      <c r="H37" s="21"/>
      <c r="I37" s="21"/>
      <c r="J37" s="21"/>
      <c r="K37" s="31"/>
      <c r="L37" s="31"/>
      <c r="M37" s="31"/>
    </row>
    <row r="38" spans="1:14" ht="19.95" customHeight="1">
      <c r="A38" s="21"/>
      <c r="B38" s="29"/>
      <c r="C38" s="29"/>
      <c r="D38" s="29"/>
      <c r="E38" s="29"/>
      <c r="F38" s="29"/>
    </row>
    <row r="39" spans="1:14" ht="19.95" customHeight="1">
      <c r="A39" s="21"/>
      <c r="B39" s="29"/>
      <c r="C39" s="29"/>
      <c r="D39" s="29"/>
      <c r="E39" s="29"/>
      <c r="F39" s="29"/>
    </row>
    <row r="40" spans="1:14" ht="19.95" customHeight="1">
      <c r="A40" s="21"/>
      <c r="B40" s="29"/>
      <c r="C40" s="29"/>
      <c r="D40" s="29"/>
      <c r="E40" s="29"/>
      <c r="F40" s="29"/>
    </row>
    <row r="41" spans="1:14" ht="21" customHeight="1">
      <c r="A41" s="21"/>
      <c r="B41" s="29"/>
      <c r="C41" s="29"/>
      <c r="D41" s="29"/>
      <c r="E41" s="29"/>
      <c r="F41" s="29"/>
    </row>
    <row r="44" spans="1:14" s="31" customFormat="1" ht="34.950000000000003" customHeight="1">
      <c r="A44" s="9"/>
      <c r="B44" s="9"/>
      <c r="C44" s="9"/>
      <c r="D44" s="9"/>
      <c r="E44" s="9"/>
      <c r="F44" s="9"/>
      <c r="G44" s="9"/>
      <c r="H44" s="21"/>
      <c r="I44" s="21"/>
      <c r="J44" s="21"/>
      <c r="K44" s="21"/>
      <c r="L44" s="21"/>
      <c r="M44" s="21"/>
      <c r="N44" s="21"/>
    </row>
  </sheetData>
  <sheetProtection sheet="1" objects="1" scenarios="1" selectLockedCells="1"/>
  <mergeCells count="6">
    <mergeCell ref="C4:G4"/>
    <mergeCell ref="J4:M4"/>
    <mergeCell ref="B6:M6"/>
    <mergeCell ref="A10:L10"/>
    <mergeCell ref="B33:E33"/>
    <mergeCell ref="G33:L33"/>
  </mergeCells>
  <conditionalFormatting sqref="J32">
    <cfRule type="cellIs" dxfId="43" priority="1" operator="greaterThan">
      <formula>200</formula>
    </cfRule>
  </conditionalFormatting>
  <conditionalFormatting sqref="B33">
    <cfRule type="containsErrors" dxfId="42" priority="2">
      <formula>ISERROR(B33)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73" orientation="landscape" horizontalDpi="4294967292" verticalDpi="4294967292"/>
  <colBreaks count="1" manualBreakCount="1">
    <brk id="15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Foglio2!$B$3:$B$4</xm:f>
          </x14:formula1>
          <xm:sqref>G12:G31</xm:sqref>
        </x14:dataValidation>
        <x14:dataValidation type="list" allowBlank="1" showInputMessage="1" showErrorMessage="1">
          <x14:formula1>
            <xm:f>Foglio2!$A$3:$A$4</xm:f>
          </x14:formula1>
          <xm:sqref>F12:F31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69" zoomScaleNormal="137" zoomScalePageLayoutView="137" workbookViewId="0">
      <selection activeCell="I23" sqref="I23"/>
    </sheetView>
  </sheetViews>
  <sheetFormatPr defaultColWidth="11.19921875" defaultRowHeight="15.6"/>
  <cols>
    <col min="1" max="1" width="13.19921875" customWidth="1"/>
    <col min="2" max="2" width="43.19921875" customWidth="1"/>
    <col min="3" max="3" width="10.69921875" customWidth="1"/>
    <col min="5" max="5" width="11.19921875" customWidth="1"/>
    <col min="6" max="6" width="19.5" customWidth="1"/>
    <col min="7" max="7" width="12.69921875" customWidth="1"/>
    <col min="8" max="8" width="15" customWidth="1"/>
    <col min="9" max="9" width="16.69921875" customWidth="1"/>
    <col min="10" max="11" width="13.5" customWidth="1"/>
    <col min="12" max="12" width="16.69921875" customWidth="1"/>
    <col min="13" max="13" width="13.69921875" customWidth="1"/>
    <col min="14" max="14" width="13" customWidth="1"/>
  </cols>
  <sheetData>
    <row r="1" spans="1:14" ht="12" customHeight="1" thickBo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1.6" thickBot="1">
      <c r="A2" s="235" t="s">
        <v>32</v>
      </c>
      <c r="B2" s="235"/>
      <c r="C2" s="235"/>
      <c r="D2" s="235"/>
      <c r="E2" s="235"/>
      <c r="F2" s="34"/>
      <c r="G2" s="26"/>
      <c r="H2" s="24" t="s">
        <v>34</v>
      </c>
      <c r="I2" s="236"/>
      <c r="J2" s="237"/>
      <c r="K2" s="238"/>
      <c r="L2" s="34"/>
      <c r="M2" s="101" t="s">
        <v>48</v>
      </c>
      <c r="N2" s="69"/>
    </row>
    <row r="3" spans="1:14" ht="16.2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.6" thickBot="1">
      <c r="A4" s="3" t="s">
        <v>33</v>
      </c>
      <c r="B4" s="228"/>
      <c r="C4" s="239"/>
      <c r="D4" s="239"/>
      <c r="E4" s="240"/>
      <c r="F4" s="3"/>
      <c r="G4" s="3" t="s">
        <v>14</v>
      </c>
      <c r="H4" s="228"/>
      <c r="I4" s="229"/>
      <c r="J4" s="229"/>
      <c r="K4" s="230"/>
      <c r="L4" s="34"/>
      <c r="M4" s="34"/>
      <c r="N4" s="9"/>
    </row>
    <row r="5" spans="1:14" ht="9" customHeight="1" thickBot="1">
      <c r="A5" s="4"/>
      <c r="B5" s="5"/>
      <c r="C5" s="6"/>
      <c r="D5" s="7"/>
      <c r="E5" s="5"/>
      <c r="F5" s="4"/>
      <c r="G5" s="17"/>
      <c r="H5" s="17"/>
      <c r="I5" s="17"/>
      <c r="J5" s="25"/>
      <c r="K5" s="8"/>
      <c r="L5" s="9"/>
      <c r="M5" s="9"/>
      <c r="N5" s="9"/>
    </row>
    <row r="6" spans="1:14" ht="48" customHeight="1" thickBot="1">
      <c r="A6" s="10" t="s">
        <v>2</v>
      </c>
      <c r="B6" s="198" t="s">
        <v>29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</row>
    <row r="7" spans="1:14" ht="16.2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6.2" thickBot="1">
      <c r="A8" s="103" t="s">
        <v>16</v>
      </c>
      <c r="B8" s="104"/>
      <c r="C8" s="104"/>
      <c r="D8" s="105"/>
      <c r="E8" s="106">
        <v>105</v>
      </c>
      <c r="F8" s="13"/>
      <c r="G8" s="103" t="s">
        <v>12</v>
      </c>
      <c r="H8" s="104"/>
      <c r="I8" s="104"/>
      <c r="J8" s="107"/>
      <c r="K8" s="107"/>
      <c r="L8" s="106">
        <f>E8*70%</f>
        <v>73.5</v>
      </c>
      <c r="M8" s="9"/>
      <c r="N8" s="9"/>
    </row>
    <row r="9" spans="1:14" ht="16.2" thickBot="1">
      <c r="A9" s="110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11"/>
    </row>
    <row r="10" spans="1:14" ht="24" thickBot="1">
      <c r="A10" s="216" t="s">
        <v>31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8"/>
    </row>
    <row r="11" spans="1:14" ht="79.95" customHeight="1">
      <c r="A11" s="78" t="s">
        <v>3</v>
      </c>
      <c r="B11" s="79" t="s">
        <v>4</v>
      </c>
      <c r="C11" s="79" t="s">
        <v>5</v>
      </c>
      <c r="D11" s="79" t="s">
        <v>6</v>
      </c>
      <c r="E11" s="79" t="s">
        <v>7</v>
      </c>
      <c r="F11" s="79" t="s">
        <v>21</v>
      </c>
      <c r="G11" s="79" t="s">
        <v>17</v>
      </c>
      <c r="H11" s="91" t="s">
        <v>24</v>
      </c>
      <c r="I11" s="92" t="s">
        <v>23</v>
      </c>
      <c r="J11" s="92" t="s">
        <v>35</v>
      </c>
      <c r="K11" s="92" t="s">
        <v>36</v>
      </c>
      <c r="L11" s="79" t="s">
        <v>37</v>
      </c>
      <c r="M11" s="93" t="s">
        <v>18</v>
      </c>
      <c r="N11" s="94" t="s">
        <v>19</v>
      </c>
    </row>
    <row r="12" spans="1:14" ht="22.95" customHeight="1">
      <c r="A12" s="45"/>
      <c r="B12" s="46"/>
      <c r="C12" s="46"/>
      <c r="D12" s="46"/>
      <c r="E12" s="46"/>
      <c r="F12" s="46"/>
      <c r="G12" s="46"/>
      <c r="H12" s="47"/>
      <c r="I12" s="72"/>
      <c r="J12" s="73"/>
      <c r="K12" s="73"/>
      <c r="L12" s="47"/>
      <c r="M12" s="64"/>
      <c r="N12" s="62"/>
    </row>
    <row r="13" spans="1:14" ht="22.95" customHeight="1">
      <c r="A13" s="45"/>
      <c r="B13" s="46"/>
      <c r="C13" s="46"/>
      <c r="D13" s="46"/>
      <c r="E13" s="46"/>
      <c r="F13" s="46"/>
      <c r="G13" s="46"/>
      <c r="H13" s="47"/>
      <c r="I13" s="72"/>
      <c r="J13" s="73"/>
      <c r="K13" s="73"/>
      <c r="L13" s="47"/>
      <c r="M13" s="64"/>
      <c r="N13" s="62"/>
    </row>
    <row r="14" spans="1:14" ht="22.95" customHeight="1">
      <c r="A14" s="45"/>
      <c r="B14" s="46"/>
      <c r="C14" s="46"/>
      <c r="D14" s="46"/>
      <c r="E14" s="46"/>
      <c r="F14" s="46"/>
      <c r="G14" s="46"/>
      <c r="H14" s="47"/>
      <c r="I14" s="72"/>
      <c r="J14" s="73"/>
      <c r="K14" s="73"/>
      <c r="L14" s="47"/>
      <c r="M14" s="64"/>
      <c r="N14" s="62"/>
    </row>
    <row r="15" spans="1:14" ht="22.95" customHeight="1">
      <c r="A15" s="45"/>
      <c r="B15" s="46"/>
      <c r="C15" s="46"/>
      <c r="D15" s="46"/>
      <c r="E15" s="46"/>
      <c r="F15" s="46"/>
      <c r="G15" s="46"/>
      <c r="H15" s="47"/>
      <c r="I15" s="72"/>
      <c r="J15" s="73"/>
      <c r="K15" s="73"/>
      <c r="L15" s="47"/>
      <c r="M15" s="64"/>
      <c r="N15" s="62"/>
    </row>
    <row r="16" spans="1:14" ht="22.95" customHeight="1">
      <c r="A16" s="45"/>
      <c r="B16" s="46"/>
      <c r="C16" s="46"/>
      <c r="D16" s="46"/>
      <c r="E16" s="46"/>
      <c r="F16" s="46"/>
      <c r="G16" s="46"/>
      <c r="H16" s="47"/>
      <c r="I16" s="72"/>
      <c r="J16" s="73"/>
      <c r="K16" s="73"/>
      <c r="L16" s="47"/>
      <c r="M16" s="64"/>
      <c r="N16" s="62"/>
    </row>
    <row r="17" spans="1:14" ht="22.95" customHeight="1">
      <c r="A17" s="45"/>
      <c r="B17" s="46"/>
      <c r="C17" s="46"/>
      <c r="D17" s="46"/>
      <c r="E17" s="46"/>
      <c r="F17" s="46"/>
      <c r="G17" s="46"/>
      <c r="H17" s="47"/>
      <c r="I17" s="72"/>
      <c r="J17" s="73"/>
      <c r="K17" s="73"/>
      <c r="L17" s="47"/>
      <c r="M17" s="64"/>
      <c r="N17" s="62"/>
    </row>
    <row r="18" spans="1:14" ht="22.95" customHeight="1">
      <c r="A18" s="45"/>
      <c r="B18" s="46"/>
      <c r="C18" s="46"/>
      <c r="D18" s="46"/>
      <c r="E18" s="46"/>
      <c r="F18" s="46"/>
      <c r="G18" s="46"/>
      <c r="H18" s="47"/>
      <c r="I18" s="72"/>
      <c r="J18" s="73"/>
      <c r="K18" s="73"/>
      <c r="L18" s="47"/>
      <c r="M18" s="64"/>
      <c r="N18" s="62"/>
    </row>
    <row r="19" spans="1:14" ht="22.95" customHeight="1">
      <c r="A19" s="45"/>
      <c r="B19" s="46"/>
      <c r="C19" s="46"/>
      <c r="D19" s="46"/>
      <c r="E19" s="46"/>
      <c r="F19" s="46"/>
      <c r="G19" s="46"/>
      <c r="H19" s="47"/>
      <c r="I19" s="72"/>
      <c r="J19" s="73"/>
      <c r="K19" s="73"/>
      <c r="L19" s="47"/>
      <c r="M19" s="64"/>
      <c r="N19" s="62"/>
    </row>
    <row r="20" spans="1:14" ht="22.95" customHeight="1">
      <c r="A20" s="45"/>
      <c r="B20" s="46"/>
      <c r="C20" s="46"/>
      <c r="D20" s="46"/>
      <c r="E20" s="46"/>
      <c r="F20" s="46"/>
      <c r="G20" s="46"/>
      <c r="H20" s="47"/>
      <c r="I20" s="72"/>
      <c r="J20" s="73"/>
      <c r="K20" s="73"/>
      <c r="L20" s="47"/>
      <c r="M20" s="64"/>
      <c r="N20" s="62"/>
    </row>
    <row r="21" spans="1:14" ht="22.95" customHeight="1">
      <c r="A21" s="45"/>
      <c r="B21" s="46"/>
      <c r="C21" s="46"/>
      <c r="D21" s="46"/>
      <c r="E21" s="46"/>
      <c r="F21" s="46"/>
      <c r="G21" s="46"/>
      <c r="H21" s="47"/>
      <c r="I21" s="72"/>
      <c r="J21" s="73"/>
      <c r="K21" s="73"/>
      <c r="L21" s="47"/>
      <c r="M21" s="64"/>
      <c r="N21" s="62"/>
    </row>
    <row r="22" spans="1:14" ht="22.95" customHeight="1">
      <c r="A22" s="45"/>
      <c r="B22" s="46"/>
      <c r="C22" s="46"/>
      <c r="D22" s="46"/>
      <c r="E22" s="46"/>
      <c r="F22" s="46"/>
      <c r="G22" s="46"/>
      <c r="H22" s="47"/>
      <c r="I22" s="72"/>
      <c r="J22" s="73"/>
      <c r="K22" s="73"/>
      <c r="L22" s="47"/>
      <c r="M22" s="64"/>
      <c r="N22" s="62"/>
    </row>
    <row r="23" spans="1:14" ht="22.95" customHeight="1">
      <c r="A23" s="45"/>
      <c r="B23" s="46"/>
      <c r="C23" s="46"/>
      <c r="D23" s="46"/>
      <c r="E23" s="46"/>
      <c r="F23" s="46"/>
      <c r="G23" s="46"/>
      <c r="H23" s="47"/>
      <c r="I23" s="72"/>
      <c r="J23" s="73"/>
      <c r="K23" s="73"/>
      <c r="L23" s="47"/>
      <c r="M23" s="64"/>
      <c r="N23" s="62"/>
    </row>
    <row r="24" spans="1:14" ht="22.95" customHeight="1">
      <c r="A24" s="45"/>
      <c r="B24" s="46"/>
      <c r="C24" s="46"/>
      <c r="D24" s="46"/>
      <c r="E24" s="46"/>
      <c r="F24" s="46"/>
      <c r="G24" s="46"/>
      <c r="H24" s="47"/>
      <c r="I24" s="72"/>
      <c r="J24" s="73"/>
      <c r="K24" s="73"/>
      <c r="L24" s="47"/>
      <c r="M24" s="64"/>
      <c r="N24" s="62"/>
    </row>
    <row r="25" spans="1:14" ht="22.95" customHeight="1">
      <c r="A25" s="45"/>
      <c r="B25" s="46"/>
      <c r="C25" s="46"/>
      <c r="D25" s="46"/>
      <c r="E25" s="46"/>
      <c r="F25" s="46"/>
      <c r="G25" s="46"/>
      <c r="H25" s="47"/>
      <c r="I25" s="72"/>
      <c r="J25" s="73"/>
      <c r="K25" s="73"/>
      <c r="L25" s="47"/>
      <c r="M25" s="64"/>
      <c r="N25" s="62"/>
    </row>
    <row r="26" spans="1:14" ht="22.95" customHeight="1">
      <c r="A26" s="45"/>
      <c r="B26" s="46"/>
      <c r="C26" s="46"/>
      <c r="D26" s="46"/>
      <c r="E26" s="46"/>
      <c r="F26" s="46"/>
      <c r="G26" s="46"/>
      <c r="H26" s="47"/>
      <c r="I26" s="72"/>
      <c r="J26" s="73"/>
      <c r="K26" s="73"/>
      <c r="L26" s="47"/>
      <c r="M26" s="64"/>
      <c r="N26" s="62"/>
    </row>
    <row r="27" spans="1:14" ht="22.95" customHeight="1">
      <c r="A27" s="45"/>
      <c r="B27" s="46"/>
      <c r="C27" s="46"/>
      <c r="D27" s="46"/>
      <c r="E27" s="46"/>
      <c r="F27" s="46"/>
      <c r="G27" s="46"/>
      <c r="H27" s="47"/>
      <c r="I27" s="72"/>
      <c r="J27" s="73"/>
      <c r="K27" s="73"/>
      <c r="L27" s="47"/>
      <c r="M27" s="64"/>
      <c r="N27" s="62"/>
    </row>
    <row r="28" spans="1:14" ht="22.95" customHeight="1">
      <c r="A28" s="45"/>
      <c r="B28" s="46"/>
      <c r="C28" s="46"/>
      <c r="D28" s="46"/>
      <c r="E28" s="46"/>
      <c r="F28" s="46"/>
      <c r="G28" s="46"/>
      <c r="H28" s="47"/>
      <c r="I28" s="72"/>
      <c r="J28" s="73"/>
      <c r="K28" s="73"/>
      <c r="L28" s="47"/>
      <c r="M28" s="64"/>
      <c r="N28" s="62"/>
    </row>
    <row r="29" spans="1:14" ht="22.95" customHeight="1">
      <c r="A29" s="45"/>
      <c r="B29" s="46"/>
      <c r="C29" s="46"/>
      <c r="D29" s="46"/>
      <c r="E29" s="46"/>
      <c r="F29" s="46"/>
      <c r="G29" s="46"/>
      <c r="H29" s="47"/>
      <c r="I29" s="72"/>
      <c r="J29" s="73"/>
      <c r="K29" s="73"/>
      <c r="L29" s="47"/>
      <c r="M29" s="64"/>
      <c r="N29" s="62"/>
    </row>
    <row r="30" spans="1:14" ht="22.95" customHeight="1">
      <c r="A30" s="45"/>
      <c r="B30" s="46"/>
      <c r="C30" s="46"/>
      <c r="D30" s="46"/>
      <c r="E30" s="46"/>
      <c r="F30" s="46"/>
      <c r="G30" s="46"/>
      <c r="H30" s="47"/>
      <c r="I30" s="72"/>
      <c r="J30" s="73"/>
      <c r="K30" s="73"/>
      <c r="L30" s="47"/>
      <c r="M30" s="64"/>
      <c r="N30" s="62"/>
    </row>
    <row r="31" spans="1:14" ht="22.95" customHeight="1" thickBot="1">
      <c r="A31" s="49"/>
      <c r="B31" s="50"/>
      <c r="C31" s="50"/>
      <c r="D31" s="50"/>
      <c r="E31" s="50"/>
      <c r="F31" s="50"/>
      <c r="G31" s="50"/>
      <c r="H31" s="51"/>
      <c r="I31" s="102"/>
      <c r="J31" s="100"/>
      <c r="K31" s="100"/>
      <c r="L31" s="51"/>
      <c r="M31" s="65"/>
      <c r="N31" s="63"/>
    </row>
    <row r="32" spans="1:14" ht="25.2" customHeight="1" thickBot="1">
      <c r="A32" s="28"/>
      <c r="B32" s="52"/>
      <c r="C32" s="52"/>
      <c r="D32" s="52"/>
      <c r="E32" s="52"/>
      <c r="F32" s="52"/>
      <c r="G32" s="112" t="s">
        <v>13</v>
      </c>
      <c r="H32" s="113"/>
      <c r="I32" s="113"/>
      <c r="J32" s="114"/>
      <c r="K32" s="115"/>
      <c r="L32" s="108"/>
      <c r="M32" s="109"/>
      <c r="N32" s="109"/>
    </row>
    <row r="33" spans="1:14" ht="21" customHeight="1">
      <c r="A33" s="28"/>
      <c r="B33" s="234"/>
      <c r="C33" s="234"/>
      <c r="D33" s="19"/>
      <c r="E33" s="19"/>
      <c r="F33" s="9"/>
      <c r="G33" s="233" t="str">
        <f>IF(L32&gt;200,"ATTENZIONE: volume massimo superato. RIDURRE A NON più di 200mq"," ")</f>
        <v xml:space="preserve"> </v>
      </c>
      <c r="H33" s="233"/>
      <c r="I33" s="233"/>
      <c r="J33" s="233"/>
      <c r="K33" s="233"/>
      <c r="L33" s="233"/>
      <c r="M33" s="233"/>
      <c r="N33" s="233"/>
    </row>
    <row r="34" spans="1:14" ht="21.6" thickBot="1">
      <c r="A34" s="28"/>
      <c r="B34" s="29"/>
      <c r="C34" s="19"/>
      <c r="D34" s="19"/>
      <c r="E34" s="19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21.6" thickBot="1">
      <c r="A35" s="21"/>
      <c r="B35" s="29"/>
      <c r="C35" s="15" t="s">
        <v>10</v>
      </c>
      <c r="D35" s="68"/>
      <c r="E35" s="69"/>
      <c r="F35" s="29"/>
      <c r="H35" s="21"/>
      <c r="I35" s="21" t="s">
        <v>50</v>
      </c>
      <c r="J35" s="68"/>
      <c r="K35" s="70"/>
      <c r="L35" s="70"/>
      <c r="M35" s="71"/>
      <c r="N35" s="20"/>
    </row>
  </sheetData>
  <sheetProtection sheet="1" objects="1" scenarios="1" selectLockedCells="1"/>
  <mergeCells count="8">
    <mergeCell ref="B33:C33"/>
    <mergeCell ref="G33:N33"/>
    <mergeCell ref="A2:E2"/>
    <mergeCell ref="I2:K2"/>
    <mergeCell ref="B4:E4"/>
    <mergeCell ref="H4:K4"/>
    <mergeCell ref="B6:N6"/>
    <mergeCell ref="A10:N10"/>
  </mergeCells>
  <conditionalFormatting sqref="B33">
    <cfRule type="containsErrors" dxfId="41" priority="42">
      <formula>ISERROR(B33)</formula>
    </cfRule>
  </conditionalFormatting>
  <conditionalFormatting sqref="H26">
    <cfRule type="cellIs" dxfId="40" priority="41" operator="greaterThan">
      <formula>$H$16</formula>
    </cfRule>
  </conditionalFormatting>
  <conditionalFormatting sqref="L12">
    <cfRule type="cellIs" dxfId="39" priority="40" operator="greaterThan">
      <formula>$I$12</formula>
    </cfRule>
  </conditionalFormatting>
  <conditionalFormatting sqref="L13">
    <cfRule type="cellIs" dxfId="38" priority="39" operator="greaterThan">
      <formula>$I$13</formula>
    </cfRule>
  </conditionalFormatting>
  <conditionalFormatting sqref="L14">
    <cfRule type="cellIs" dxfId="37" priority="38" operator="greaterThan">
      <formula>$I$14</formula>
    </cfRule>
  </conditionalFormatting>
  <conditionalFormatting sqref="L15">
    <cfRule type="cellIs" dxfId="36" priority="37" operator="greaterThan">
      <formula>$I$15</formula>
    </cfRule>
  </conditionalFormatting>
  <conditionalFormatting sqref="L16">
    <cfRule type="cellIs" dxfId="35" priority="36" operator="greaterThan">
      <formula>$I$16</formula>
    </cfRule>
  </conditionalFormatting>
  <conditionalFormatting sqref="L17">
    <cfRule type="cellIs" dxfId="34" priority="35" operator="greaterThan">
      <formula>$I$17</formula>
    </cfRule>
  </conditionalFormatting>
  <conditionalFormatting sqref="L18">
    <cfRule type="cellIs" dxfId="33" priority="34" operator="greaterThan">
      <formula>$I$18</formula>
    </cfRule>
  </conditionalFormatting>
  <conditionalFormatting sqref="L19">
    <cfRule type="cellIs" dxfId="32" priority="33" operator="greaterThan">
      <formula>$I$19</formula>
    </cfRule>
  </conditionalFormatting>
  <conditionalFormatting sqref="L20">
    <cfRule type="cellIs" dxfId="31" priority="32" operator="greaterThan">
      <formula>$I$20</formula>
    </cfRule>
  </conditionalFormatting>
  <conditionalFormatting sqref="L21">
    <cfRule type="cellIs" dxfId="30" priority="31" operator="greaterThan">
      <formula>$I$21</formula>
    </cfRule>
  </conditionalFormatting>
  <conditionalFormatting sqref="L22">
    <cfRule type="cellIs" dxfId="29" priority="30" operator="greaterThan">
      <formula>$I$22</formula>
    </cfRule>
  </conditionalFormatting>
  <conditionalFormatting sqref="L23">
    <cfRule type="cellIs" dxfId="28" priority="29" operator="greaterThan">
      <formula>$I$23</formula>
    </cfRule>
  </conditionalFormatting>
  <conditionalFormatting sqref="L24">
    <cfRule type="cellIs" dxfId="27" priority="28" operator="greaterThan">
      <formula>$I$24</formula>
    </cfRule>
  </conditionalFormatting>
  <conditionalFormatting sqref="L25">
    <cfRule type="cellIs" dxfId="26" priority="27" operator="greaterThan">
      <formula>$I$25</formula>
    </cfRule>
  </conditionalFormatting>
  <conditionalFormatting sqref="L26">
    <cfRule type="cellIs" dxfId="25" priority="26" operator="greaterThan">
      <formula>$I$26</formula>
    </cfRule>
  </conditionalFormatting>
  <conditionalFormatting sqref="L27">
    <cfRule type="cellIs" dxfId="24" priority="25" operator="greaterThan">
      <formula>$I$27</formula>
    </cfRule>
  </conditionalFormatting>
  <conditionalFormatting sqref="L28">
    <cfRule type="cellIs" dxfId="23" priority="24" operator="greaterThan">
      <formula>$I$28</formula>
    </cfRule>
  </conditionalFormatting>
  <conditionalFormatting sqref="L29">
    <cfRule type="cellIs" dxfId="22" priority="23" operator="greaterThan">
      <formula>$I$29</formula>
    </cfRule>
  </conditionalFormatting>
  <conditionalFormatting sqref="L30">
    <cfRule type="cellIs" dxfId="21" priority="22" operator="greaterThan">
      <formula>$I$30</formula>
    </cfRule>
  </conditionalFormatting>
  <conditionalFormatting sqref="L31">
    <cfRule type="cellIs" dxfId="20" priority="21" operator="greaterThan">
      <formula>$I$31</formula>
    </cfRule>
  </conditionalFormatting>
  <conditionalFormatting sqref="I12">
    <cfRule type="cellIs" dxfId="19" priority="20" operator="greaterThan">
      <formula>$H$12</formula>
    </cfRule>
  </conditionalFormatting>
  <conditionalFormatting sqref="I13">
    <cfRule type="cellIs" dxfId="18" priority="19" operator="greaterThan">
      <formula>$H$13</formula>
    </cfRule>
  </conditionalFormatting>
  <conditionalFormatting sqref="I14">
    <cfRule type="cellIs" dxfId="17" priority="18" operator="greaterThan">
      <formula>$H$14</formula>
    </cfRule>
  </conditionalFormatting>
  <conditionalFormatting sqref="I15">
    <cfRule type="cellIs" dxfId="16" priority="17" operator="greaterThan">
      <formula>$H$15</formula>
    </cfRule>
  </conditionalFormatting>
  <conditionalFormatting sqref="I18">
    <cfRule type="cellIs" dxfId="15" priority="16" operator="greaterThan">
      <formula>$H$18</formula>
    </cfRule>
  </conditionalFormatting>
  <conditionalFormatting sqref="I19">
    <cfRule type="cellIs" dxfId="14" priority="15" operator="greaterThan">
      <formula>$H$19</formula>
    </cfRule>
  </conditionalFormatting>
  <conditionalFormatting sqref="I20">
    <cfRule type="cellIs" dxfId="13" priority="14" operator="greaterThan">
      <formula>$H$20</formula>
    </cfRule>
  </conditionalFormatting>
  <conditionalFormatting sqref="I21">
    <cfRule type="cellIs" dxfId="12" priority="13" operator="greaterThan">
      <formula>$H$21</formula>
    </cfRule>
  </conditionalFormatting>
  <conditionalFormatting sqref="I22">
    <cfRule type="cellIs" dxfId="11" priority="12" operator="greaterThan">
      <formula>$H$22</formula>
    </cfRule>
  </conditionalFormatting>
  <conditionalFormatting sqref="I23">
    <cfRule type="cellIs" dxfId="10" priority="11" operator="greaterThan">
      <formula>$H$23</formula>
    </cfRule>
  </conditionalFormatting>
  <conditionalFormatting sqref="I24">
    <cfRule type="cellIs" dxfId="9" priority="10" operator="greaterThan">
      <formula>$H$24</formula>
    </cfRule>
  </conditionalFormatting>
  <conditionalFormatting sqref="I25">
    <cfRule type="cellIs" dxfId="8" priority="9" operator="greaterThan">
      <formula>$H$25</formula>
    </cfRule>
  </conditionalFormatting>
  <conditionalFormatting sqref="I16">
    <cfRule type="cellIs" dxfId="7" priority="8" operator="greaterThan">
      <formula>$H$16</formula>
    </cfRule>
  </conditionalFormatting>
  <conditionalFormatting sqref="I17">
    <cfRule type="cellIs" dxfId="6" priority="7" operator="greaterThan">
      <formula>$H$17</formula>
    </cfRule>
  </conditionalFormatting>
  <conditionalFormatting sqref="I26">
    <cfRule type="cellIs" dxfId="5" priority="6" operator="greaterThan">
      <formula>$H$26</formula>
    </cfRule>
  </conditionalFormatting>
  <conditionalFormatting sqref="I27">
    <cfRule type="cellIs" dxfId="4" priority="5" operator="greaterThan">
      <formula>$H$27</formula>
    </cfRule>
  </conditionalFormatting>
  <conditionalFormatting sqref="I28">
    <cfRule type="cellIs" dxfId="3" priority="4" operator="greaterThan">
      <formula>$H$28</formula>
    </cfRule>
  </conditionalFormatting>
  <conditionalFormatting sqref="I29">
    <cfRule type="cellIs" dxfId="2" priority="3" operator="greaterThan">
      <formula>$H$29</formula>
    </cfRule>
  </conditionalFormatting>
  <conditionalFormatting sqref="I30">
    <cfRule type="cellIs" dxfId="1" priority="2" operator="greaterThan">
      <formula>$H$30</formula>
    </cfRule>
  </conditionalFormatting>
  <conditionalFormatting sqref="I31">
    <cfRule type="cellIs" dxfId="0" priority="1" operator="greaterThan">
      <formula>$H$31</formula>
    </cfRule>
  </conditionalFormatting>
  <printOptions horizontalCentered="1" verticalCentered="1"/>
  <pageMargins left="0.31496062992125984" right="0.31496062992125984" top="0.15748031496062992" bottom="0.15748031496062992" header="0.31496062992125984" footer="0"/>
  <pageSetup paperSize="9" scale="5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6" sqref="B6"/>
    </sheetView>
  </sheetViews>
  <sheetFormatPr defaultColWidth="11" defaultRowHeight="15.6"/>
  <cols>
    <col min="1" max="1" width="51.5" customWidth="1"/>
    <col min="2" max="2" width="58.69921875" customWidth="1"/>
  </cols>
  <sheetData>
    <row r="2" spans="1:2" ht="42">
      <c r="A2" s="1" t="s">
        <v>15</v>
      </c>
      <c r="B2" s="1" t="s">
        <v>8</v>
      </c>
    </row>
    <row r="3" spans="1:2">
      <c r="A3" s="2" t="s">
        <v>0</v>
      </c>
      <c r="B3" s="2" t="s">
        <v>0</v>
      </c>
    </row>
    <row r="4" spans="1:2">
      <c r="A4" s="2" t="s">
        <v>9</v>
      </c>
      <c r="B4" s="2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CME SOSTEGNO</vt:lpstr>
      <vt:lpstr>CMC PAGAMENTO</vt:lpstr>
      <vt:lpstr>NOTE</vt:lpstr>
      <vt:lpstr>CME PDF</vt:lpstr>
      <vt:lpstr>CMC PDF</vt:lpstr>
      <vt:lpstr>Foglio2</vt:lpstr>
      <vt:lpstr>'CMC PAGAMENTO'!Area_stampa</vt:lpstr>
      <vt:lpstr>'CMC PDF'!Area_stampa</vt:lpstr>
      <vt:lpstr>'CME PDF'!Area_stampa</vt:lpstr>
      <vt:lpstr>'CME SOSTEGNO'!Area_stampa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Campomenosi</dc:creator>
  <cp:lastModifiedBy>Musante Luca</cp:lastModifiedBy>
  <cp:lastPrinted>2022-03-15T10:50:41Z</cp:lastPrinted>
  <dcterms:created xsi:type="dcterms:W3CDTF">2022-02-01T14:53:03Z</dcterms:created>
  <dcterms:modified xsi:type="dcterms:W3CDTF">2022-03-15T12:28:36Z</dcterms:modified>
</cp:coreProperties>
</file>