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usante\Desktop\153259 Benatti\"/>
    </mc:Choice>
  </mc:AlternateContent>
  <bookViews>
    <workbookView xWindow="0" yWindow="0" windowWidth="28800" windowHeight="12132" activeTab="1"/>
  </bookViews>
  <sheets>
    <sheet name="CME SOSTEGNO" sheetId="1" r:id="rId1"/>
    <sheet name="CMC PAGAMENTO" sheetId="6" r:id="rId2"/>
    <sheet name="NOTE" sheetId="12" r:id="rId3"/>
    <sheet name="CME PDF" sheetId="11" state="hidden" r:id="rId4"/>
    <sheet name="CMC PDF" sheetId="10" state="hidden" r:id="rId5"/>
    <sheet name="Foglio2" sheetId="2" state="hidden" r:id="rId6"/>
  </sheets>
  <definedNames>
    <definedName name="_xlnm.Print_Area" localSheetId="4">'CMC PDF'!$A$2:$N$35</definedName>
    <definedName name="_xlnm.Print_Area" localSheetId="3">'CME PDF'!$A$2:$L$35</definedName>
    <definedName name="_xlnm.Print_Area" localSheetId="0">'CME SOSTEGNO'!$A$1:$M$182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4" i="6" l="1"/>
  <c r="I110" i="6"/>
  <c r="I75" i="6"/>
  <c r="I38" i="6"/>
  <c r="H146" i="6"/>
  <c r="B146" i="6"/>
  <c r="H112" i="6"/>
  <c r="L174" i="6"/>
  <c r="H174" i="6"/>
  <c r="H140" i="6"/>
  <c r="K155" i="6"/>
  <c r="K156" i="6"/>
  <c r="K157" i="6"/>
  <c r="K158" i="6"/>
  <c r="L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54" i="6"/>
  <c r="J155" i="6"/>
  <c r="L155" i="6"/>
  <c r="J156" i="6"/>
  <c r="J157" i="6"/>
  <c r="L157" i="6"/>
  <c r="J158" i="6"/>
  <c r="J159" i="6"/>
  <c r="L159" i="6"/>
  <c r="J160" i="6"/>
  <c r="J161" i="6"/>
  <c r="J162" i="6"/>
  <c r="J163" i="6"/>
  <c r="L163" i="6"/>
  <c r="J164" i="6"/>
  <c r="J165" i="6"/>
  <c r="J166" i="6"/>
  <c r="J167" i="6"/>
  <c r="J168" i="6"/>
  <c r="J169" i="6"/>
  <c r="L169" i="6"/>
  <c r="J170" i="6"/>
  <c r="J171" i="6"/>
  <c r="J172" i="6"/>
  <c r="J173" i="6"/>
  <c r="L173" i="6"/>
  <c r="J154" i="6"/>
  <c r="H155" i="6"/>
  <c r="H156" i="6"/>
  <c r="I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C154" i="6"/>
  <c r="D154" i="6"/>
  <c r="E154" i="6"/>
  <c r="F154" i="6"/>
  <c r="G154" i="6"/>
  <c r="B154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20" i="6"/>
  <c r="J121" i="6"/>
  <c r="J122" i="6"/>
  <c r="L122" i="6"/>
  <c r="M122" i="6"/>
  <c r="J123" i="6"/>
  <c r="J124" i="6"/>
  <c r="L124" i="6"/>
  <c r="J125" i="6"/>
  <c r="J126" i="6"/>
  <c r="L126" i="6"/>
  <c r="J127" i="6"/>
  <c r="J128" i="6"/>
  <c r="L128" i="6"/>
  <c r="J129" i="6"/>
  <c r="J130" i="6"/>
  <c r="J131" i="6"/>
  <c r="J132" i="6"/>
  <c r="L132" i="6"/>
  <c r="J133" i="6"/>
  <c r="J134" i="6"/>
  <c r="L134" i="6"/>
  <c r="J135" i="6"/>
  <c r="J136" i="6"/>
  <c r="L136" i="6"/>
  <c r="J137" i="6"/>
  <c r="J138" i="6"/>
  <c r="J139" i="6"/>
  <c r="J120" i="6"/>
  <c r="L120" i="6"/>
  <c r="H121" i="6"/>
  <c r="H122" i="6"/>
  <c r="I122" i="6"/>
  <c r="H123" i="6"/>
  <c r="H124" i="6"/>
  <c r="I124" i="6"/>
  <c r="H125" i="6"/>
  <c r="H126" i="6"/>
  <c r="I126" i="6"/>
  <c r="H127" i="6"/>
  <c r="H128" i="6"/>
  <c r="I128" i="6"/>
  <c r="H129" i="6"/>
  <c r="H130" i="6"/>
  <c r="I130" i="6"/>
  <c r="H131" i="6"/>
  <c r="H132" i="6"/>
  <c r="I132" i="6"/>
  <c r="H133" i="6"/>
  <c r="H134" i="6"/>
  <c r="I134" i="6"/>
  <c r="H135" i="6"/>
  <c r="H136" i="6"/>
  <c r="I136" i="6"/>
  <c r="H137" i="6"/>
  <c r="H138" i="6"/>
  <c r="I138" i="6"/>
  <c r="H139" i="6"/>
  <c r="H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20" i="6"/>
  <c r="F139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20" i="6"/>
  <c r="H105" i="6"/>
  <c r="I173" i="6"/>
  <c r="I172" i="6"/>
  <c r="I171" i="6"/>
  <c r="L170" i="6"/>
  <c r="I170" i="6"/>
  <c r="I169" i="6"/>
  <c r="I168" i="6"/>
  <c r="I167" i="6"/>
  <c r="I166" i="6"/>
  <c r="L165" i="6"/>
  <c r="I165" i="6"/>
  <c r="I164" i="6"/>
  <c r="I163" i="6"/>
  <c r="L162" i="6"/>
  <c r="I162" i="6"/>
  <c r="I161" i="6"/>
  <c r="I160" i="6"/>
  <c r="I159" i="6"/>
  <c r="I158" i="6"/>
  <c r="I157" i="6"/>
  <c r="L156" i="6"/>
  <c r="M156" i="6"/>
  <c r="I155" i="6"/>
  <c r="I154" i="6"/>
  <c r="L150" i="6"/>
  <c r="L139" i="6"/>
  <c r="I139" i="6"/>
  <c r="C139" i="6"/>
  <c r="L138" i="6"/>
  <c r="L137" i="6"/>
  <c r="I137" i="6"/>
  <c r="L135" i="6"/>
  <c r="I135" i="6"/>
  <c r="I133" i="6"/>
  <c r="I131" i="6"/>
  <c r="L130" i="6"/>
  <c r="L129" i="6"/>
  <c r="I129" i="6"/>
  <c r="L127" i="6"/>
  <c r="I127" i="6"/>
  <c r="I125" i="6"/>
  <c r="L123" i="6"/>
  <c r="N123" i="6"/>
  <c r="I123" i="6"/>
  <c r="I121" i="6"/>
  <c r="I120" i="6"/>
  <c r="L116" i="6"/>
  <c r="B112" i="6"/>
  <c r="J170" i="1"/>
  <c r="K142" i="1"/>
  <c r="J142" i="1"/>
  <c r="L142" i="1"/>
  <c r="L105" i="1"/>
  <c r="K105" i="1"/>
  <c r="J105" i="1"/>
  <c r="E180" i="1"/>
  <c r="D180" i="1"/>
  <c r="C180" i="1"/>
  <c r="K177" i="1"/>
  <c r="J177" i="1"/>
  <c r="L177" i="1"/>
  <c r="J176" i="1"/>
  <c r="K176" i="1"/>
  <c r="K175" i="1"/>
  <c r="J175" i="1"/>
  <c r="L175" i="1"/>
  <c r="J174" i="1"/>
  <c r="K174" i="1"/>
  <c r="K173" i="1"/>
  <c r="J173" i="1"/>
  <c r="L173" i="1"/>
  <c r="J172" i="1"/>
  <c r="K172" i="1"/>
  <c r="K171" i="1"/>
  <c r="J171" i="1"/>
  <c r="L171" i="1"/>
  <c r="K170" i="1"/>
  <c r="K169" i="1"/>
  <c r="J169" i="1"/>
  <c r="L169" i="1"/>
  <c r="J168" i="1"/>
  <c r="K168" i="1"/>
  <c r="K167" i="1"/>
  <c r="J167" i="1"/>
  <c r="L167" i="1"/>
  <c r="J166" i="1"/>
  <c r="K166" i="1"/>
  <c r="K165" i="1"/>
  <c r="J165" i="1"/>
  <c r="L165" i="1"/>
  <c r="J164" i="1"/>
  <c r="K164" i="1"/>
  <c r="K163" i="1"/>
  <c r="J163" i="1"/>
  <c r="L163" i="1"/>
  <c r="J162" i="1"/>
  <c r="K162" i="1"/>
  <c r="K161" i="1"/>
  <c r="J161" i="1"/>
  <c r="L161" i="1"/>
  <c r="J160" i="1"/>
  <c r="K160" i="1"/>
  <c r="K159" i="1"/>
  <c r="J159" i="1"/>
  <c r="L159" i="1"/>
  <c r="J158" i="1"/>
  <c r="K158" i="1"/>
  <c r="L154" i="1"/>
  <c r="N157" i="6"/>
  <c r="M157" i="6"/>
  <c r="N155" i="6"/>
  <c r="M155" i="6"/>
  <c r="I175" i="6"/>
  <c r="L154" i="6"/>
  <c r="M154" i="6"/>
  <c r="L160" i="6"/>
  <c r="M160" i="6"/>
  <c r="L161" i="6"/>
  <c r="N161" i="6"/>
  <c r="L164" i="6"/>
  <c r="N164" i="6"/>
  <c r="L166" i="6"/>
  <c r="M166" i="6"/>
  <c r="L167" i="6"/>
  <c r="N167" i="6"/>
  <c r="L168" i="6"/>
  <c r="N168" i="6"/>
  <c r="L171" i="6"/>
  <c r="N171" i="6"/>
  <c r="L172" i="6"/>
  <c r="N172" i="6"/>
  <c r="L133" i="6"/>
  <c r="L131" i="6"/>
  <c r="N131" i="6"/>
  <c r="L125" i="6"/>
  <c r="L121" i="6"/>
  <c r="N121" i="6"/>
  <c r="M123" i="6"/>
  <c r="L140" i="6"/>
  <c r="M140" i="6"/>
  <c r="N140" i="6"/>
  <c r="I140" i="6"/>
  <c r="N154" i="6"/>
  <c r="N160" i="6"/>
  <c r="M164" i="6"/>
  <c r="M167" i="6"/>
  <c r="M171" i="6"/>
  <c r="M158" i="6"/>
  <c r="N158" i="6"/>
  <c r="N159" i="6"/>
  <c r="M159" i="6"/>
  <c r="M162" i="6"/>
  <c r="N162" i="6"/>
  <c r="N163" i="6"/>
  <c r="M163" i="6"/>
  <c r="M165" i="6"/>
  <c r="N165" i="6"/>
  <c r="M169" i="6"/>
  <c r="N169" i="6"/>
  <c r="N170" i="6"/>
  <c r="M170" i="6"/>
  <c r="M173" i="6"/>
  <c r="N173" i="6"/>
  <c r="N156" i="6"/>
  <c r="L141" i="6"/>
  <c r="M120" i="6"/>
  <c r="N120" i="6"/>
  <c r="M126" i="6"/>
  <c r="N126" i="6"/>
  <c r="N127" i="6"/>
  <c r="M127" i="6"/>
  <c r="M130" i="6"/>
  <c r="N130" i="6"/>
  <c r="M132" i="6"/>
  <c r="N132" i="6"/>
  <c r="N133" i="6"/>
  <c r="M133" i="6"/>
  <c r="N134" i="6"/>
  <c r="M134" i="6"/>
  <c r="M137" i="6"/>
  <c r="N137" i="6"/>
  <c r="N138" i="6"/>
  <c r="M138" i="6"/>
  <c r="I141" i="6"/>
  <c r="M124" i="6"/>
  <c r="N124" i="6"/>
  <c r="N125" i="6"/>
  <c r="M125" i="6"/>
  <c r="M128" i="6"/>
  <c r="N128" i="6"/>
  <c r="N129" i="6"/>
  <c r="M129" i="6"/>
  <c r="M131" i="6"/>
  <c r="M135" i="6"/>
  <c r="N135" i="6"/>
  <c r="N136" i="6"/>
  <c r="M136" i="6"/>
  <c r="M139" i="6"/>
  <c r="N139" i="6"/>
  <c r="N122" i="6"/>
  <c r="B180" i="1"/>
  <c r="B179" i="1"/>
  <c r="L158" i="1"/>
  <c r="L160" i="1"/>
  <c r="L162" i="1"/>
  <c r="L164" i="1"/>
  <c r="L166" i="1"/>
  <c r="L168" i="1"/>
  <c r="L170" i="1"/>
  <c r="L172" i="1"/>
  <c r="L174" i="1"/>
  <c r="L176" i="1"/>
  <c r="M181" i="1"/>
  <c r="J178" i="1"/>
  <c r="E144" i="1"/>
  <c r="D144" i="1"/>
  <c r="C144" i="1"/>
  <c r="B144" i="1"/>
  <c r="B143" i="1"/>
  <c r="J141" i="1"/>
  <c r="K141" i="1"/>
  <c r="J140" i="1"/>
  <c r="L140" i="1"/>
  <c r="K139" i="1"/>
  <c r="J139" i="1"/>
  <c r="L139" i="1"/>
  <c r="J138" i="1"/>
  <c r="K138" i="1"/>
  <c r="K137" i="1"/>
  <c r="J137" i="1"/>
  <c r="L137" i="1"/>
  <c r="J136" i="1"/>
  <c r="K136" i="1"/>
  <c r="K135" i="1"/>
  <c r="J135" i="1"/>
  <c r="L135" i="1"/>
  <c r="J134" i="1"/>
  <c r="K134" i="1"/>
  <c r="K133" i="1"/>
  <c r="J133" i="1"/>
  <c r="L133" i="1"/>
  <c r="J132" i="1"/>
  <c r="K132" i="1"/>
  <c r="K131" i="1"/>
  <c r="J131" i="1"/>
  <c r="L131" i="1"/>
  <c r="J130" i="1"/>
  <c r="K130" i="1"/>
  <c r="K129" i="1"/>
  <c r="J129" i="1"/>
  <c r="L129" i="1"/>
  <c r="J128" i="1"/>
  <c r="K128" i="1"/>
  <c r="K127" i="1"/>
  <c r="J127" i="1"/>
  <c r="L127" i="1"/>
  <c r="J126" i="1"/>
  <c r="K126" i="1"/>
  <c r="K125" i="1"/>
  <c r="J125" i="1"/>
  <c r="L125" i="1"/>
  <c r="J124" i="1"/>
  <c r="K124" i="1"/>
  <c r="K123" i="1"/>
  <c r="J123" i="1"/>
  <c r="L123" i="1"/>
  <c r="J122" i="1"/>
  <c r="M145" i="1"/>
  <c r="L118" i="1"/>
  <c r="M172" i="6"/>
  <c r="M168" i="6"/>
  <c r="N166" i="6"/>
  <c r="M161" i="6"/>
  <c r="L175" i="6"/>
  <c r="M121" i="6"/>
  <c r="K178" i="1"/>
  <c r="G179" i="1"/>
  <c r="L178" i="1"/>
  <c r="G180" i="1"/>
  <c r="G143" i="1"/>
  <c r="L122" i="1"/>
  <c r="L124" i="1"/>
  <c r="L126" i="1"/>
  <c r="L128" i="1"/>
  <c r="L130" i="1"/>
  <c r="L132" i="1"/>
  <c r="L134" i="1"/>
  <c r="L136" i="1"/>
  <c r="L138" i="1"/>
  <c r="K122" i="1"/>
  <c r="K140" i="1"/>
  <c r="L141" i="1"/>
  <c r="I60" i="6"/>
  <c r="H68" i="6"/>
  <c r="K67" i="6"/>
  <c r="J67" i="6"/>
  <c r="L67" i="6"/>
  <c r="H67" i="6"/>
  <c r="I67" i="6"/>
  <c r="G67" i="6"/>
  <c r="F67" i="6"/>
  <c r="E67" i="6"/>
  <c r="D67" i="6"/>
  <c r="C67" i="6"/>
  <c r="B67" i="6"/>
  <c r="K66" i="6"/>
  <c r="J66" i="6"/>
  <c r="I66" i="6"/>
  <c r="H66" i="6"/>
  <c r="G66" i="6"/>
  <c r="F66" i="6"/>
  <c r="E66" i="6"/>
  <c r="D66" i="6"/>
  <c r="C66" i="6"/>
  <c r="B66" i="6"/>
  <c r="K65" i="6"/>
  <c r="J65" i="6"/>
  <c r="H65" i="6"/>
  <c r="I65" i="6"/>
  <c r="G65" i="6"/>
  <c r="F65" i="6"/>
  <c r="E65" i="6"/>
  <c r="D65" i="6"/>
  <c r="C65" i="6"/>
  <c r="B65" i="6"/>
  <c r="K64" i="6"/>
  <c r="J64" i="6"/>
  <c r="H64" i="6"/>
  <c r="I64" i="6"/>
  <c r="G64" i="6"/>
  <c r="F64" i="6"/>
  <c r="E64" i="6"/>
  <c r="D64" i="6"/>
  <c r="C64" i="6"/>
  <c r="B64" i="6"/>
  <c r="K63" i="6"/>
  <c r="J63" i="6"/>
  <c r="H63" i="6"/>
  <c r="I63" i="6"/>
  <c r="G63" i="6"/>
  <c r="F63" i="6"/>
  <c r="E63" i="6"/>
  <c r="D63" i="6"/>
  <c r="C63" i="6"/>
  <c r="B63" i="6"/>
  <c r="K62" i="6"/>
  <c r="J62" i="6"/>
  <c r="L62" i="6"/>
  <c r="M62" i="6"/>
  <c r="H62" i="6"/>
  <c r="I62" i="6"/>
  <c r="G62" i="6"/>
  <c r="F62" i="6"/>
  <c r="E62" i="6"/>
  <c r="D62" i="6"/>
  <c r="C62" i="6"/>
  <c r="B62" i="6"/>
  <c r="K61" i="6"/>
  <c r="J61" i="6"/>
  <c r="I61" i="6"/>
  <c r="H61" i="6"/>
  <c r="G61" i="6"/>
  <c r="F61" i="6"/>
  <c r="E61" i="6"/>
  <c r="D61" i="6"/>
  <c r="C61" i="6"/>
  <c r="B61" i="6"/>
  <c r="L60" i="6"/>
  <c r="H60" i="6"/>
  <c r="G60" i="6"/>
  <c r="F60" i="6"/>
  <c r="E60" i="6"/>
  <c r="D60" i="6"/>
  <c r="C60" i="6"/>
  <c r="B60" i="6"/>
  <c r="K59" i="6"/>
  <c r="J59" i="6"/>
  <c r="L59" i="6"/>
  <c r="H59" i="6"/>
  <c r="I59" i="6"/>
  <c r="G59" i="6"/>
  <c r="F59" i="6"/>
  <c r="E59" i="6"/>
  <c r="D59" i="6"/>
  <c r="C59" i="6"/>
  <c r="B59" i="6"/>
  <c r="K58" i="6"/>
  <c r="J58" i="6"/>
  <c r="I58" i="6"/>
  <c r="H58" i="6"/>
  <c r="G58" i="6"/>
  <c r="F58" i="6"/>
  <c r="E58" i="6"/>
  <c r="D58" i="6"/>
  <c r="C58" i="6"/>
  <c r="B58" i="6"/>
  <c r="K57" i="6"/>
  <c r="J57" i="6"/>
  <c r="H57" i="6"/>
  <c r="I57" i="6"/>
  <c r="G57" i="6"/>
  <c r="F57" i="6"/>
  <c r="E57" i="6"/>
  <c r="D57" i="6"/>
  <c r="C57" i="6"/>
  <c r="B57" i="6"/>
  <c r="K56" i="6"/>
  <c r="J56" i="6"/>
  <c r="H56" i="6"/>
  <c r="I56" i="6"/>
  <c r="G56" i="6"/>
  <c r="F56" i="6"/>
  <c r="E56" i="6"/>
  <c r="D56" i="6"/>
  <c r="C56" i="6"/>
  <c r="B56" i="6"/>
  <c r="K55" i="6"/>
  <c r="J55" i="6"/>
  <c r="H55" i="6"/>
  <c r="I55" i="6"/>
  <c r="G55" i="6"/>
  <c r="F55" i="6"/>
  <c r="E55" i="6"/>
  <c r="D55" i="6"/>
  <c r="C55" i="6"/>
  <c r="B55" i="6"/>
  <c r="K54" i="6"/>
  <c r="J54" i="6"/>
  <c r="L54" i="6"/>
  <c r="M54" i="6"/>
  <c r="H54" i="6"/>
  <c r="I54" i="6"/>
  <c r="G54" i="6"/>
  <c r="F54" i="6"/>
  <c r="E54" i="6"/>
  <c r="D54" i="6"/>
  <c r="C54" i="6"/>
  <c r="B54" i="6"/>
  <c r="K53" i="6"/>
  <c r="J53" i="6"/>
  <c r="I53" i="6"/>
  <c r="H53" i="6"/>
  <c r="G53" i="6"/>
  <c r="F53" i="6"/>
  <c r="E53" i="6"/>
  <c r="D53" i="6"/>
  <c r="C53" i="6"/>
  <c r="B53" i="6"/>
  <c r="K52" i="6"/>
  <c r="J52" i="6"/>
  <c r="I52" i="6"/>
  <c r="H52" i="6"/>
  <c r="G52" i="6"/>
  <c r="F52" i="6"/>
  <c r="E52" i="6"/>
  <c r="D52" i="6"/>
  <c r="C52" i="6"/>
  <c r="B52" i="6"/>
  <c r="K51" i="6"/>
  <c r="J51" i="6"/>
  <c r="L51" i="6"/>
  <c r="H51" i="6"/>
  <c r="I51" i="6"/>
  <c r="G51" i="6"/>
  <c r="F51" i="6"/>
  <c r="E51" i="6"/>
  <c r="D51" i="6"/>
  <c r="C51" i="6"/>
  <c r="B51" i="6"/>
  <c r="K50" i="6"/>
  <c r="J50" i="6"/>
  <c r="I50" i="6"/>
  <c r="H50" i="6"/>
  <c r="G50" i="6"/>
  <c r="F50" i="6"/>
  <c r="E50" i="6"/>
  <c r="D50" i="6"/>
  <c r="C50" i="6"/>
  <c r="B50" i="6"/>
  <c r="K49" i="6"/>
  <c r="J49" i="6"/>
  <c r="H49" i="6"/>
  <c r="I49" i="6"/>
  <c r="G49" i="6"/>
  <c r="F49" i="6"/>
  <c r="E49" i="6"/>
  <c r="D49" i="6"/>
  <c r="C49" i="6"/>
  <c r="B49" i="6"/>
  <c r="K48" i="6"/>
  <c r="J48" i="6"/>
  <c r="H48" i="6"/>
  <c r="I48" i="6"/>
  <c r="G48" i="6"/>
  <c r="F48" i="6"/>
  <c r="E48" i="6"/>
  <c r="D48" i="6"/>
  <c r="C48" i="6"/>
  <c r="B48" i="6"/>
  <c r="L44" i="6"/>
  <c r="H40" i="6"/>
  <c r="B40" i="6"/>
  <c r="D107" i="1"/>
  <c r="E107" i="1"/>
  <c r="B107" i="1"/>
  <c r="N68" i="1"/>
  <c r="J67" i="1"/>
  <c r="K66" i="1"/>
  <c r="J66" i="1"/>
  <c r="K65" i="1"/>
  <c r="J65" i="1"/>
  <c r="J64" i="1"/>
  <c r="K63" i="1"/>
  <c r="J63" i="1"/>
  <c r="J62" i="1"/>
  <c r="K62" i="1"/>
  <c r="J61" i="1"/>
  <c r="K61" i="1"/>
  <c r="J60" i="1"/>
  <c r="J59" i="1"/>
  <c r="K58" i="1"/>
  <c r="J58" i="1"/>
  <c r="K57" i="1"/>
  <c r="J57" i="1"/>
  <c r="J56" i="1"/>
  <c r="K55" i="1"/>
  <c r="J55" i="1"/>
  <c r="K54" i="1"/>
  <c r="J54" i="1"/>
  <c r="J53" i="1"/>
  <c r="J52" i="1"/>
  <c r="J51" i="1"/>
  <c r="K50" i="1"/>
  <c r="J50" i="1"/>
  <c r="K49" i="1"/>
  <c r="J49" i="1"/>
  <c r="J48" i="1"/>
  <c r="L44" i="1"/>
  <c r="L86" i="6"/>
  <c r="L87" i="6"/>
  <c r="L88" i="6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85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2" i="1"/>
  <c r="L48" i="6"/>
  <c r="L49" i="6"/>
  <c r="L68" i="6"/>
  <c r="L50" i="6"/>
  <c r="L52" i="6"/>
  <c r="M52" i="6"/>
  <c r="L53" i="6"/>
  <c r="L55" i="6"/>
  <c r="L56" i="6"/>
  <c r="L57" i="6"/>
  <c r="M57" i="6"/>
  <c r="L58" i="6"/>
  <c r="L61" i="6"/>
  <c r="M61" i="6"/>
  <c r="L63" i="6"/>
  <c r="L64" i="6"/>
  <c r="M64" i="6"/>
  <c r="L65" i="6"/>
  <c r="L66" i="6"/>
  <c r="M50" i="6"/>
  <c r="M60" i="6"/>
  <c r="M65" i="6"/>
  <c r="M66" i="6"/>
  <c r="M56" i="6"/>
  <c r="M63" i="6"/>
  <c r="M55" i="6"/>
  <c r="I68" i="6"/>
  <c r="M48" i="6"/>
  <c r="M53" i="6"/>
  <c r="M58" i="6"/>
  <c r="M51" i="6"/>
  <c r="M59" i="6"/>
  <c r="M67" i="6"/>
  <c r="J68" i="1"/>
  <c r="K68" i="1"/>
  <c r="K53" i="1"/>
  <c r="K48" i="1"/>
  <c r="K56" i="1"/>
  <c r="K64" i="1"/>
  <c r="K51" i="1"/>
  <c r="K59" i="1"/>
  <c r="K67" i="1"/>
  <c r="K52" i="1"/>
  <c r="K60" i="1"/>
  <c r="B12" i="6"/>
  <c r="B14" i="6"/>
  <c r="C107" i="1"/>
  <c r="M49" i="6"/>
  <c r="M68" i="6"/>
  <c r="B106" i="1"/>
  <c r="H85" i="6"/>
  <c r="I85" i="6"/>
  <c r="K85" i="6"/>
  <c r="K91" i="6"/>
  <c r="J101" i="6"/>
  <c r="J85" i="6"/>
  <c r="K17" i="6"/>
  <c r="K16" i="6"/>
  <c r="J17" i="6"/>
  <c r="K12" i="6"/>
  <c r="K13" i="6"/>
  <c r="K14" i="6"/>
  <c r="J12" i="6"/>
  <c r="J91" i="6"/>
  <c r="L91" i="6"/>
  <c r="J22" i="6"/>
  <c r="K93" i="6"/>
  <c r="K97" i="6"/>
  <c r="K102" i="6"/>
  <c r="K103" i="6"/>
  <c r="K100" i="6"/>
  <c r="L12" i="6"/>
  <c r="L85" i="6"/>
  <c r="L17" i="6"/>
  <c r="K104" i="6"/>
  <c r="J104" i="6"/>
  <c r="H104" i="6"/>
  <c r="I104" i="6"/>
  <c r="G104" i="6"/>
  <c r="F104" i="6"/>
  <c r="E104" i="6"/>
  <c r="D104" i="6"/>
  <c r="C104" i="6"/>
  <c r="B104" i="6"/>
  <c r="B77" i="6"/>
  <c r="H77" i="6"/>
  <c r="L81" i="6"/>
  <c r="J103" i="6"/>
  <c r="L103" i="6"/>
  <c r="H103" i="6"/>
  <c r="I103" i="6"/>
  <c r="G103" i="6"/>
  <c r="F103" i="6"/>
  <c r="E103" i="6"/>
  <c r="D103" i="6"/>
  <c r="C103" i="6"/>
  <c r="B103" i="6"/>
  <c r="J102" i="6"/>
  <c r="L102" i="6"/>
  <c r="H102" i="6"/>
  <c r="I102" i="6"/>
  <c r="G102" i="6"/>
  <c r="F102" i="6"/>
  <c r="E102" i="6"/>
  <c r="D102" i="6"/>
  <c r="C102" i="6"/>
  <c r="B102" i="6"/>
  <c r="K101" i="6"/>
  <c r="L101" i="6"/>
  <c r="G101" i="6"/>
  <c r="F101" i="6"/>
  <c r="E101" i="6"/>
  <c r="D101" i="6"/>
  <c r="C101" i="6"/>
  <c r="B101" i="6"/>
  <c r="J100" i="6"/>
  <c r="L100" i="6"/>
  <c r="G100" i="6"/>
  <c r="F100" i="6"/>
  <c r="E100" i="6"/>
  <c r="D100" i="6"/>
  <c r="C100" i="6"/>
  <c r="B100" i="6"/>
  <c r="K99" i="6"/>
  <c r="J99" i="6"/>
  <c r="G99" i="6"/>
  <c r="F99" i="6"/>
  <c r="E99" i="6"/>
  <c r="D99" i="6"/>
  <c r="C99" i="6"/>
  <c r="B99" i="6"/>
  <c r="K98" i="6"/>
  <c r="J98" i="6"/>
  <c r="G98" i="6"/>
  <c r="F98" i="6"/>
  <c r="E98" i="6"/>
  <c r="D98" i="6"/>
  <c r="C98" i="6"/>
  <c r="B98" i="6"/>
  <c r="J97" i="6"/>
  <c r="L97" i="6"/>
  <c r="G97" i="6"/>
  <c r="F97" i="6"/>
  <c r="E97" i="6"/>
  <c r="D97" i="6"/>
  <c r="C97" i="6"/>
  <c r="B97" i="6"/>
  <c r="K96" i="6"/>
  <c r="J96" i="6"/>
  <c r="H96" i="6"/>
  <c r="I96" i="6"/>
  <c r="G96" i="6"/>
  <c r="F96" i="6"/>
  <c r="E96" i="6"/>
  <c r="D96" i="6"/>
  <c r="C96" i="6"/>
  <c r="B96" i="6"/>
  <c r="K95" i="6"/>
  <c r="J95" i="6"/>
  <c r="H95" i="6"/>
  <c r="I95" i="6"/>
  <c r="G95" i="6"/>
  <c r="F95" i="6"/>
  <c r="E95" i="6"/>
  <c r="D95" i="6"/>
  <c r="C95" i="6"/>
  <c r="B95" i="6"/>
  <c r="K94" i="6"/>
  <c r="J94" i="6"/>
  <c r="H94" i="6"/>
  <c r="I94" i="6"/>
  <c r="G94" i="6"/>
  <c r="F94" i="6"/>
  <c r="E94" i="6"/>
  <c r="D94" i="6"/>
  <c r="C94" i="6"/>
  <c r="B94" i="6"/>
  <c r="J93" i="6"/>
  <c r="L93" i="6"/>
  <c r="H93" i="6"/>
  <c r="I93" i="6"/>
  <c r="G93" i="6"/>
  <c r="F93" i="6"/>
  <c r="E93" i="6"/>
  <c r="D93" i="6"/>
  <c r="C93" i="6"/>
  <c r="B93" i="6"/>
  <c r="K92" i="6"/>
  <c r="J92" i="6"/>
  <c r="H92" i="6"/>
  <c r="I92" i="6"/>
  <c r="G92" i="6"/>
  <c r="F92" i="6"/>
  <c r="E92" i="6"/>
  <c r="D92" i="6"/>
  <c r="C92" i="6"/>
  <c r="B92" i="6"/>
  <c r="G91" i="6"/>
  <c r="F91" i="6"/>
  <c r="E91" i="6"/>
  <c r="D91" i="6"/>
  <c r="C91" i="6"/>
  <c r="B91" i="6"/>
  <c r="K90" i="6"/>
  <c r="J90" i="6"/>
  <c r="H90" i="6"/>
  <c r="I90" i="6"/>
  <c r="G90" i="6"/>
  <c r="F90" i="6"/>
  <c r="E90" i="6"/>
  <c r="D90" i="6"/>
  <c r="C90" i="6"/>
  <c r="B90" i="6"/>
  <c r="K89" i="6"/>
  <c r="J89" i="6"/>
  <c r="H89" i="6"/>
  <c r="I89" i="6"/>
  <c r="G89" i="6"/>
  <c r="F89" i="6"/>
  <c r="E89" i="6"/>
  <c r="D89" i="6"/>
  <c r="C89" i="6"/>
  <c r="B89" i="6"/>
  <c r="G88" i="6"/>
  <c r="F88" i="6"/>
  <c r="E88" i="6"/>
  <c r="D88" i="6"/>
  <c r="C88" i="6"/>
  <c r="B88" i="6"/>
  <c r="G87" i="6"/>
  <c r="F87" i="6"/>
  <c r="E87" i="6"/>
  <c r="D87" i="6"/>
  <c r="C87" i="6"/>
  <c r="B87" i="6"/>
  <c r="G86" i="6"/>
  <c r="F86" i="6"/>
  <c r="E86" i="6"/>
  <c r="D86" i="6"/>
  <c r="C86" i="6"/>
  <c r="B86" i="6"/>
  <c r="G85" i="6"/>
  <c r="F85" i="6"/>
  <c r="E85" i="6"/>
  <c r="D85" i="6"/>
  <c r="C85" i="6"/>
  <c r="B85" i="6"/>
  <c r="K103" i="1"/>
  <c r="K101" i="1"/>
  <c r="K100" i="1"/>
  <c r="H99" i="6"/>
  <c r="I99" i="6"/>
  <c r="H98" i="6"/>
  <c r="I98" i="6"/>
  <c r="H97" i="6"/>
  <c r="I97" i="6"/>
  <c r="K96" i="1"/>
  <c r="H91" i="6"/>
  <c r="I91" i="6"/>
  <c r="H88" i="6"/>
  <c r="I88" i="6"/>
  <c r="H87" i="6"/>
  <c r="I87" i="6"/>
  <c r="K85" i="1"/>
  <c r="L81" i="1"/>
  <c r="L95" i="6"/>
  <c r="L98" i="6"/>
  <c r="L99" i="6"/>
  <c r="N174" i="6"/>
  <c r="R163" i="6"/>
  <c r="M174" i="6"/>
  <c r="L104" i="6"/>
  <c r="L90" i="6"/>
  <c r="M90" i="6"/>
  <c r="L94" i="6"/>
  <c r="L96" i="6"/>
  <c r="L89" i="6"/>
  <c r="M89" i="6"/>
  <c r="L92" i="6"/>
  <c r="M92" i="6"/>
  <c r="H101" i="6"/>
  <c r="I101" i="6"/>
  <c r="H100" i="6"/>
  <c r="I100" i="6"/>
  <c r="I174" i="6"/>
  <c r="R162" i="6"/>
  <c r="M108" i="1"/>
  <c r="H86" i="6"/>
  <c r="I86" i="6"/>
  <c r="I105" i="6"/>
  <c r="M104" i="6"/>
  <c r="M96" i="6"/>
  <c r="M97" i="6"/>
  <c r="M101" i="6"/>
  <c r="M88" i="6"/>
  <c r="M103" i="6"/>
  <c r="M99" i="6"/>
  <c r="M95" i="6"/>
  <c r="M93" i="6"/>
  <c r="M98" i="6"/>
  <c r="M102" i="6"/>
  <c r="M87" i="6"/>
  <c r="M91" i="6"/>
  <c r="M85" i="6"/>
  <c r="M94" i="6"/>
  <c r="M100" i="6"/>
  <c r="K93" i="1"/>
  <c r="K88" i="1"/>
  <c r="K104" i="1"/>
  <c r="K86" i="1"/>
  <c r="K92" i="1"/>
  <c r="K91" i="1"/>
  <c r="K99" i="1"/>
  <c r="K94" i="1"/>
  <c r="K102" i="1"/>
  <c r="K97" i="1"/>
  <c r="K87" i="1"/>
  <c r="K95" i="1"/>
  <c r="K90" i="1"/>
  <c r="K98" i="1"/>
  <c r="K89" i="1"/>
  <c r="J13" i="6"/>
  <c r="L13" i="6"/>
  <c r="S162" i="6"/>
  <c r="R164" i="6"/>
  <c r="R165" i="6"/>
  <c r="R167" i="6"/>
  <c r="R168" i="6"/>
  <c r="S168" i="6"/>
  <c r="L105" i="6"/>
  <c r="S163" i="6"/>
  <c r="I106" i="6"/>
  <c r="M86" i="6"/>
  <c r="L106" i="6"/>
  <c r="K15" i="6"/>
  <c r="K18" i="6"/>
  <c r="K19" i="6"/>
  <c r="K20" i="6"/>
  <c r="K21" i="6"/>
  <c r="K22" i="6"/>
  <c r="L22" i="6"/>
  <c r="K23" i="6"/>
  <c r="K24" i="6"/>
  <c r="K25" i="6"/>
  <c r="K26" i="6"/>
  <c r="K27" i="6"/>
  <c r="K28" i="6"/>
  <c r="K29" i="6"/>
  <c r="K30" i="6"/>
  <c r="J18" i="6"/>
  <c r="J19" i="6"/>
  <c r="J20" i="6"/>
  <c r="J21" i="6"/>
  <c r="J23" i="6"/>
  <c r="L23" i="6"/>
  <c r="J24" i="6"/>
  <c r="L24" i="6"/>
  <c r="J25" i="6"/>
  <c r="L25" i="6"/>
  <c r="J26" i="6"/>
  <c r="J14" i="6"/>
  <c r="L14" i="6"/>
  <c r="J15" i="6"/>
  <c r="J16" i="6"/>
  <c r="L16" i="6"/>
  <c r="B4" i="6"/>
  <c r="H4" i="6"/>
  <c r="G33" i="11"/>
  <c r="N32" i="11"/>
  <c r="L8" i="11"/>
  <c r="G33" i="10"/>
  <c r="L8" i="10"/>
  <c r="K13" i="1"/>
  <c r="K14" i="1"/>
  <c r="H15" i="6"/>
  <c r="I15" i="6"/>
  <c r="H16" i="6"/>
  <c r="I16" i="6"/>
  <c r="H18" i="6"/>
  <c r="I18" i="6"/>
  <c r="K19" i="1"/>
  <c r="K20" i="1"/>
  <c r="K21" i="1"/>
  <c r="K22" i="1"/>
  <c r="H23" i="6"/>
  <c r="I23" i="6"/>
  <c r="K24" i="1"/>
  <c r="H27" i="6"/>
  <c r="I27" i="6"/>
  <c r="K30" i="1"/>
  <c r="H31" i="6"/>
  <c r="I31" i="6"/>
  <c r="J27" i="6"/>
  <c r="J28" i="6"/>
  <c r="J29" i="6"/>
  <c r="J30" i="6"/>
  <c r="L30" i="6"/>
  <c r="J31" i="6"/>
  <c r="K31" i="6"/>
  <c r="L8" i="1"/>
  <c r="L8" i="6"/>
  <c r="B13" i="6"/>
  <c r="C13" i="6"/>
  <c r="D13" i="6"/>
  <c r="E13" i="6"/>
  <c r="F13" i="6"/>
  <c r="G13" i="6"/>
  <c r="C14" i="6"/>
  <c r="D14" i="6"/>
  <c r="E14" i="6"/>
  <c r="F14" i="6"/>
  <c r="G14" i="6"/>
  <c r="B15" i="6"/>
  <c r="C15" i="6"/>
  <c r="D15" i="6"/>
  <c r="E15" i="6"/>
  <c r="F15" i="6"/>
  <c r="G15" i="6"/>
  <c r="B16" i="6"/>
  <c r="C16" i="6"/>
  <c r="D16" i="6"/>
  <c r="E16" i="6"/>
  <c r="F16" i="6"/>
  <c r="G16" i="6"/>
  <c r="B17" i="6"/>
  <c r="C17" i="6"/>
  <c r="D17" i="6"/>
  <c r="E17" i="6"/>
  <c r="F17" i="6"/>
  <c r="G17" i="6"/>
  <c r="B18" i="6"/>
  <c r="C18" i="6"/>
  <c r="D18" i="6"/>
  <c r="E18" i="6"/>
  <c r="F18" i="6"/>
  <c r="G18" i="6"/>
  <c r="B19" i="6"/>
  <c r="C19" i="6"/>
  <c r="D19" i="6"/>
  <c r="E19" i="6"/>
  <c r="F19" i="6"/>
  <c r="G19" i="6"/>
  <c r="B20" i="6"/>
  <c r="C20" i="6"/>
  <c r="D20" i="6"/>
  <c r="E20" i="6"/>
  <c r="F20" i="6"/>
  <c r="G20" i="6"/>
  <c r="B21" i="6"/>
  <c r="C21" i="6"/>
  <c r="D21" i="6"/>
  <c r="E21" i="6"/>
  <c r="F21" i="6"/>
  <c r="G21" i="6"/>
  <c r="B22" i="6"/>
  <c r="C22" i="6"/>
  <c r="D22" i="6"/>
  <c r="E22" i="6"/>
  <c r="F22" i="6"/>
  <c r="G22" i="6"/>
  <c r="B23" i="6"/>
  <c r="C23" i="6"/>
  <c r="D23" i="6"/>
  <c r="E23" i="6"/>
  <c r="F23" i="6"/>
  <c r="G23" i="6"/>
  <c r="B24" i="6"/>
  <c r="C24" i="6"/>
  <c r="D24" i="6"/>
  <c r="E24" i="6"/>
  <c r="F24" i="6"/>
  <c r="G24" i="6"/>
  <c r="B25" i="6"/>
  <c r="C25" i="6"/>
  <c r="D25" i="6"/>
  <c r="E25" i="6"/>
  <c r="F25" i="6"/>
  <c r="G25" i="6"/>
  <c r="B26" i="6"/>
  <c r="C26" i="6"/>
  <c r="D26" i="6"/>
  <c r="E26" i="6"/>
  <c r="F26" i="6"/>
  <c r="G26" i="6"/>
  <c r="B27" i="6"/>
  <c r="C27" i="6"/>
  <c r="D27" i="6"/>
  <c r="E27" i="6"/>
  <c r="F27" i="6"/>
  <c r="G27" i="6"/>
  <c r="B28" i="6"/>
  <c r="C28" i="6"/>
  <c r="D28" i="6"/>
  <c r="E28" i="6"/>
  <c r="F28" i="6"/>
  <c r="G28" i="6"/>
  <c r="B29" i="6"/>
  <c r="C29" i="6"/>
  <c r="D29" i="6"/>
  <c r="E29" i="6"/>
  <c r="F29" i="6"/>
  <c r="G29" i="6"/>
  <c r="B30" i="6"/>
  <c r="C30" i="6"/>
  <c r="D30" i="6"/>
  <c r="E30" i="6"/>
  <c r="F30" i="6"/>
  <c r="G30" i="6"/>
  <c r="B31" i="6"/>
  <c r="C31" i="6"/>
  <c r="D31" i="6"/>
  <c r="E31" i="6"/>
  <c r="F31" i="6"/>
  <c r="G31" i="6"/>
  <c r="C12" i="6"/>
  <c r="D12" i="6"/>
  <c r="E12" i="6"/>
  <c r="F12" i="6"/>
  <c r="G12" i="6"/>
  <c r="N32" i="1"/>
  <c r="B33" i="11"/>
  <c r="R169" i="6"/>
  <c r="M105" i="6"/>
  <c r="N105" i="6"/>
  <c r="S169" i="6"/>
  <c r="N104" i="6"/>
  <c r="N62" i="6"/>
  <c r="N54" i="6"/>
  <c r="N64" i="6"/>
  <c r="N65" i="6"/>
  <c r="N51" i="6"/>
  <c r="N63" i="6"/>
  <c r="N53" i="6"/>
  <c r="N50" i="6"/>
  <c r="N59" i="6"/>
  <c r="N58" i="6"/>
  <c r="N60" i="6"/>
  <c r="N56" i="6"/>
  <c r="N48" i="6"/>
  <c r="N67" i="6"/>
  <c r="N55" i="6"/>
  <c r="N57" i="6"/>
  <c r="N49" i="6"/>
  <c r="N66" i="6"/>
  <c r="N61" i="6"/>
  <c r="N52" i="6"/>
  <c r="N68" i="6"/>
  <c r="L54" i="1"/>
  <c r="L62" i="1"/>
  <c r="L66" i="1"/>
  <c r="L58" i="1"/>
  <c r="L50" i="1"/>
  <c r="L63" i="1"/>
  <c r="L55" i="1"/>
  <c r="L53" i="1"/>
  <c r="L56" i="1"/>
  <c r="L61" i="1"/>
  <c r="L48" i="1"/>
  <c r="L64" i="1"/>
  <c r="L51" i="1"/>
  <c r="L57" i="1"/>
  <c r="L52" i="1"/>
  <c r="L49" i="1"/>
  <c r="L59" i="1"/>
  <c r="L67" i="1"/>
  <c r="L65" i="1"/>
  <c r="L60" i="1"/>
  <c r="L68" i="1"/>
  <c r="L15" i="6"/>
  <c r="L31" i="6"/>
  <c r="N31" i="6"/>
  <c r="L21" i="6"/>
  <c r="M21" i="6"/>
  <c r="L29" i="6"/>
  <c r="M29" i="6"/>
  <c r="L20" i="6"/>
  <c r="M20" i="6"/>
  <c r="L28" i="6"/>
  <c r="N28" i="6"/>
  <c r="L19" i="6"/>
  <c r="N19" i="6"/>
  <c r="L27" i="6"/>
  <c r="M27" i="6"/>
  <c r="L18" i="6"/>
  <c r="L26" i="6"/>
  <c r="N26" i="6"/>
  <c r="N103" i="6"/>
  <c r="N98" i="6"/>
  <c r="N92" i="6"/>
  <c r="N89" i="6"/>
  <c r="N90" i="6"/>
  <c r="N87" i="6"/>
  <c r="N102" i="6"/>
  <c r="N86" i="6"/>
  <c r="N85" i="6"/>
  <c r="N93" i="6"/>
  <c r="N97" i="6"/>
  <c r="N99" i="6"/>
  <c r="N96" i="6"/>
  <c r="N91" i="6"/>
  <c r="N95" i="6"/>
  <c r="N88" i="6"/>
  <c r="N94" i="6"/>
  <c r="N101" i="6"/>
  <c r="N100" i="6"/>
  <c r="L96" i="1"/>
  <c r="L101" i="1"/>
  <c r="L85" i="1"/>
  <c r="L93" i="1"/>
  <c r="L99" i="1"/>
  <c r="L90" i="1"/>
  <c r="L103" i="1"/>
  <c r="L86" i="1"/>
  <c r="L87" i="1"/>
  <c r="L94" i="1"/>
  <c r="L97" i="1"/>
  <c r="L91" i="1"/>
  <c r="L89" i="1"/>
  <c r="L104" i="1"/>
  <c r="L100" i="1"/>
  <c r="L88" i="1"/>
  <c r="L102" i="1"/>
  <c r="L92" i="1"/>
  <c r="L95" i="1"/>
  <c r="L98" i="1"/>
  <c r="H12" i="6"/>
  <c r="I12" i="6"/>
  <c r="J32" i="1"/>
  <c r="M13" i="6"/>
  <c r="M17" i="6"/>
  <c r="L14" i="1"/>
  <c r="M23" i="6"/>
  <c r="M16" i="6"/>
  <c r="L25" i="1"/>
  <c r="L17" i="1"/>
  <c r="L29" i="1"/>
  <c r="L28" i="1"/>
  <c r="L26" i="1"/>
  <c r="N22" i="6"/>
  <c r="M18" i="6"/>
  <c r="N15" i="6"/>
  <c r="M14" i="6"/>
  <c r="H14" i="6"/>
  <c r="I14" i="6"/>
  <c r="H13" i="6"/>
  <c r="I13" i="6"/>
  <c r="L12" i="1"/>
  <c r="H29" i="6"/>
  <c r="I29" i="6"/>
  <c r="K23" i="1"/>
  <c r="L22" i="1"/>
  <c r="L13" i="1"/>
  <c r="K29" i="1"/>
  <c r="L27" i="1"/>
  <c r="H26" i="6"/>
  <c r="I26" i="6"/>
  <c r="L24" i="1"/>
  <c r="L19" i="1"/>
  <c r="L21" i="1"/>
  <c r="H21" i="6"/>
  <c r="I21" i="6"/>
  <c r="H22" i="6"/>
  <c r="I22" i="6"/>
  <c r="L23" i="1"/>
  <c r="M24" i="6"/>
  <c r="K26" i="1"/>
  <c r="K27" i="1"/>
  <c r="H28" i="6"/>
  <c r="I28" i="6"/>
  <c r="M30" i="6"/>
  <c r="L31" i="1"/>
  <c r="K31" i="1"/>
  <c r="L30" i="1"/>
  <c r="H30" i="6"/>
  <c r="I30" i="6"/>
  <c r="K28" i="1"/>
  <c r="K25" i="1"/>
  <c r="H25" i="6"/>
  <c r="I25" i="6"/>
  <c r="H24" i="6"/>
  <c r="I24" i="6"/>
  <c r="L20" i="1"/>
  <c r="H20" i="6"/>
  <c r="I20" i="6"/>
  <c r="H19" i="6"/>
  <c r="I19" i="6"/>
  <c r="K18" i="1"/>
  <c r="L18" i="1"/>
  <c r="H17" i="6"/>
  <c r="I17" i="6"/>
  <c r="K17" i="1"/>
  <c r="K16" i="1"/>
  <c r="L16" i="1"/>
  <c r="K15" i="1"/>
  <c r="L15" i="1"/>
  <c r="K12" i="1"/>
  <c r="L32" i="1"/>
  <c r="K32" i="1"/>
  <c r="M22" i="6"/>
  <c r="N17" i="6"/>
  <c r="N16" i="6"/>
  <c r="N18" i="6"/>
  <c r="N29" i="6"/>
  <c r="M12" i="6"/>
  <c r="L32" i="6"/>
  <c r="I32" i="6"/>
  <c r="H32" i="6"/>
  <c r="M31" i="6"/>
  <c r="M28" i="6"/>
  <c r="N23" i="6"/>
  <c r="N21" i="6"/>
  <c r="N12" i="6"/>
  <c r="M26" i="6"/>
  <c r="M15" i="6"/>
  <c r="N14" i="6"/>
  <c r="N27" i="6"/>
  <c r="N20" i="6"/>
  <c r="N13" i="6"/>
  <c r="N30" i="6"/>
  <c r="M19" i="6"/>
  <c r="N24" i="6"/>
  <c r="N25" i="6"/>
  <c r="M25" i="6"/>
  <c r="G106" i="1"/>
  <c r="N32" i="6"/>
  <c r="M32" i="6"/>
</calcChain>
</file>

<file path=xl/sharedStrings.xml><?xml version="1.0" encoding="utf-8"?>
<sst xmlns="http://schemas.openxmlformats.org/spreadsheetml/2006/main" count="567" uniqueCount="75">
  <si>
    <t>SI</t>
  </si>
  <si>
    <t>RICHIEDENTE</t>
  </si>
  <si>
    <t>DESCRIZIONE INTERVENTO</t>
  </si>
  <si>
    <t>Progressivo</t>
  </si>
  <si>
    <t>Comune</t>
  </si>
  <si>
    <t>Sezione</t>
  </si>
  <si>
    <t xml:space="preserve">Foglio </t>
  </si>
  <si>
    <t>Mappale</t>
  </si>
  <si>
    <t>Terreno condotto in comodato (per cui serve la dichiarazione del comodante come da bando)</t>
  </si>
  <si>
    <t>NO</t>
  </si>
  <si>
    <t>Data</t>
  </si>
  <si>
    <t>Il Richiedente</t>
  </si>
  <si>
    <t>INTENSITA' DELL'AIUTO CONCESSO 70%, €/mq</t>
  </si>
  <si>
    <t xml:space="preserve">TOTALE </t>
  </si>
  <si>
    <t>CF/CUAA</t>
  </si>
  <si>
    <t>Investimento realizzato in Parchi Nazionali e Regionali / Zone “Natura 2000”</t>
  </si>
  <si>
    <t>UNITA' DI COSTO STANDARD PER IL RIPRISTINO DI TRATTI DI MURO A SECCO, €/mq</t>
  </si>
  <si>
    <t xml:space="preserve">Terreno posseduto a titolo di comodato </t>
  </si>
  <si>
    <t>Importo Spesa richiesta (€)</t>
  </si>
  <si>
    <t>Importo Contributo richiesto (€)</t>
  </si>
  <si>
    <t>Superficie di tratto di muro a secco da ripristinare (mq)</t>
  </si>
  <si>
    <t>Investimento realizzato in Parchi Nazionali e Regionali - Zone “Natura 2000”</t>
  </si>
  <si>
    <t>foglio N. …..... Di.. …...</t>
  </si>
  <si>
    <t>Superficie di tratto di muro a secco AMMESSO A sostegno (mq)</t>
  </si>
  <si>
    <t>Superficie di tratto di muro a secco RICHIESTO in domanda di SOSTEGNO (mq)</t>
  </si>
  <si>
    <t>COMPUTO METRICO ESTIMATIVO - ALLEGATO ALLA DOMANDA SOSTEGNO sottomisura 4.4</t>
  </si>
  <si>
    <t>ELENCO DEI TRATTI DI MURO DA RIPRISTINARE</t>
  </si>
  <si>
    <t>Lunghezza (m) media del tratto di muro</t>
  </si>
  <si>
    <t>Altezza (m) media del singolo tratto di muro</t>
  </si>
  <si>
    <t>Ripristino di tratti di muro a secco tradizionali per il sostegno dei terreni in pendio, realizzati con pietrame originale o comunque simile a quello dei muri circostanti e secondo le forme e le tipologie costruttive tradizionali, a regola d’arte, senza utilizzare cemento o alcun altro tipo di legante ( misurata esclusivamente la parte “a vista”, esclusa quindi la fondazione, del singolo tratto di muro).</t>
  </si>
  <si>
    <t>Ripristino di tratti di muro a secco tradizionali per il sostegno dei terreni in pendio, realizzati con pietrame originale o comunque simile a quello dei muri circostanti e secondo le forme e le tipologie costruttive tradizionali, a regola d’arte, senza utilizzare cemento o alcun altro tipo di legante (misurata esclusivamente la parte “a vista”, esclusa quindi la fondazione, del singolo tratto di muro).</t>
  </si>
  <si>
    <t>ELENCO DEI TRATTI DI MURO AMMESSI A FINANZIAMENTO E RIPRISTINATI</t>
  </si>
  <si>
    <t xml:space="preserve">COMPUTO METRICO CONSUNTIVO - ALLEGATO ALLA DOMANDA PAGAMENTO sottomisura 4.4 </t>
  </si>
  <si>
    <t>Beneficiario</t>
  </si>
  <si>
    <t xml:space="preserve">domanda di SOSTEGNO numero:   </t>
  </si>
  <si>
    <t>Lunghezza (m) media del tratto RIPRISTINATO</t>
  </si>
  <si>
    <t>Altezza (m) media del tratto RIPRISTINATO</t>
  </si>
  <si>
    <t>Superficie di tratto di muro a secco ripristinato (mq)</t>
  </si>
  <si>
    <t>mq concessi</t>
  </si>
  <si>
    <t>mq rendicontati</t>
  </si>
  <si>
    <t>scostamento percentuale</t>
  </si>
  <si>
    <t>mq scostamento</t>
  </si>
  <si>
    <t>franchigia</t>
  </si>
  <si>
    <t>scostamento %</t>
  </si>
  <si>
    <t>mq penalità</t>
  </si>
  <si>
    <t>mq liquidabili</t>
  </si>
  <si>
    <t>mq</t>
  </si>
  <si>
    <t>Euro</t>
  </si>
  <si>
    <t>foglio N. ....... Di.. …...</t>
  </si>
  <si>
    <t>ipotesi di penalità su rendicontato</t>
  </si>
  <si>
    <t>il beneficiario</t>
  </si>
  <si>
    <t xml:space="preserve">UNITA' DI COSTO STANDARD PER IL RIPRISTINO DI TRATTI DI MURO A SECCO, €/mq. </t>
  </si>
  <si>
    <t>numero progressivo</t>
  </si>
  <si>
    <t>esito istruttorio (riservato Regione)</t>
  </si>
  <si>
    <t xml:space="preserve">TOTALE   </t>
  </si>
  <si>
    <r>
      <t xml:space="preserve">Ammesso </t>
    </r>
    <r>
      <rPr>
        <sz val="12"/>
        <color theme="1"/>
        <rFont val="Calibri (Corpo)"/>
      </rPr>
      <t>(SI/NO)</t>
    </r>
  </si>
  <si>
    <r>
      <t>Superficie di tratto di muro a secco AMMESSO A sostegno (mq)                 (</t>
    </r>
    <r>
      <rPr>
        <sz val="12"/>
        <color rgb="FFFF0000"/>
        <rFont val="Calibri (Corpo)"/>
      </rPr>
      <t>da compilarsi a cura del beneficiario</t>
    </r>
    <r>
      <rPr>
        <sz val="12"/>
        <color theme="1"/>
        <rFont val="Calibri"/>
        <family val="2"/>
        <scheme val="minor"/>
      </rPr>
      <t>)</t>
    </r>
  </si>
  <si>
    <t>FIRMA del richiedente</t>
  </si>
  <si>
    <t>FIRMA del beneficiario</t>
  </si>
  <si>
    <t>superficie e conseguenti importi PARZIALI ---&gt;</t>
  </si>
  <si>
    <t>TOTALE PARZIALE</t>
  </si>
  <si>
    <t>questa versione semplifica la compilazione delle superfici arrotondando per difetto a 200 mq il totale delle superfici comprese fra 200 mq e 200,49 mq</t>
  </si>
  <si>
    <r>
      <t>per mantere inalterate le funzioni dei fogli di calcolo è opportuno</t>
    </r>
    <r>
      <rPr>
        <b/>
        <sz val="12"/>
        <color theme="1"/>
        <rFont val="Calibri"/>
        <family val="2"/>
        <scheme val="minor"/>
      </rPr>
      <t xml:space="preserve"> utilizzare per ogni richiedente un foglio di calcolo nuovo</t>
    </r>
    <r>
      <rPr>
        <sz val="12"/>
        <color theme="1"/>
        <rFont val="Calibri"/>
        <family val="2"/>
        <scheme val="minor"/>
      </rPr>
      <t>. Riutilizzando più volte lo stesso foglio di calcolo e azzerando gli importi del precedente si perdono funzioni di controllo</t>
    </r>
  </si>
  <si>
    <t xml:space="preserve"> </t>
  </si>
  <si>
    <t>SUPERFICIE ARROTONDATA AL MQ E CONSEQUENTI IMPORTI ---&gt;</t>
  </si>
  <si>
    <t>foglio N. 4 Di 5</t>
  </si>
  <si>
    <t>foglio N. 3 Di 5</t>
  </si>
  <si>
    <t>foglio N. 2 Di 5</t>
  </si>
  <si>
    <t>foglio N. 1 Di 5</t>
  </si>
  <si>
    <t>foglio N. 5 Di 5</t>
  </si>
  <si>
    <t>foglio N.1 Di 5</t>
  </si>
  <si>
    <t>foglio N.2 Di 5</t>
  </si>
  <si>
    <t>foglio N.3 Di 5</t>
  </si>
  <si>
    <t>foglio N.4 Di 5</t>
  </si>
  <si>
    <t>foglio N.5 Di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</si>
</sst>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[$€-2]\ * #,##0.00_-;\-[$€-2]\ * #,##0.00_-;_-[$€-2]\ * &quot;-&quot;??_-"/>
    <numFmt numFmtId="166" formatCode="_-* #,##0_-;\-* #,##0_-;_-* &quot;-&quot;??_-;_-@_-"/>
    <numFmt numFmtId="167" formatCode="0.00_ ;[Red]\-0.00\ "/>
    <numFmt numFmtId="168" formatCode="0.0000"/>
  </numFmts>
  <fonts count="29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Arial Narrow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 (Corpo)"/>
    </font>
    <font>
      <b/>
      <i/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 (Corpo)"/>
    </font>
    <font>
      <sz val="12"/>
      <color rgb="FFFF0000"/>
      <name val="Calibri (Corpo)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6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40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4" fillId="0" borderId="0" xfId="1" applyNumberFormat="1" applyFont="1" applyAlignment="1" applyProtection="1">
      <alignment horizontal="right" vertical="center"/>
    </xf>
    <xf numFmtId="0" fontId="3" fillId="0" borderId="0" xfId="1" applyAlignment="1" applyProtection="1">
      <alignment vertical="center"/>
    </xf>
    <xf numFmtId="49" fontId="5" fillId="0" borderId="0" xfId="1" applyNumberFormat="1" applyFont="1" applyAlignment="1" applyProtection="1">
      <alignment horizontal="right" vertical="center"/>
    </xf>
    <xf numFmtId="49" fontId="3" fillId="0" borderId="0" xfId="1" applyNumberFormat="1" applyFont="1" applyAlignment="1" applyProtection="1">
      <alignment horizontal="left" vertical="center"/>
    </xf>
    <xf numFmtId="0" fontId="3" fillId="0" borderId="0" xfId="1" applyFont="1" applyAlignment="1" applyProtection="1">
      <alignment horizontal="left" vertical="center"/>
    </xf>
    <xf numFmtId="165" fontId="3" fillId="0" borderId="0" xfId="2" applyAlignment="1" applyProtection="1">
      <alignment vertical="center"/>
    </xf>
    <xf numFmtId="0" fontId="0" fillId="0" borderId="0" xfId="0" applyAlignment="1" applyProtection="1">
      <alignment vertical="center"/>
    </xf>
    <xf numFmtId="49" fontId="4" fillId="0" borderId="1" xfId="1" applyNumberFormat="1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4" fontId="2" fillId="0" borderId="4" xfId="0" applyNumberFormat="1" applyFont="1" applyFill="1" applyBorder="1" applyAlignment="1" applyProtection="1">
      <alignment horizontal="center" vertical="center"/>
    </xf>
    <xf numFmtId="49" fontId="3" fillId="0" borderId="0" xfId="1" applyNumberFormat="1" applyBorder="1" applyAlignment="1" applyProtection="1">
      <alignment vertical="center"/>
    </xf>
    <xf numFmtId="49" fontId="17" fillId="0" borderId="0" xfId="1" applyNumberFormat="1" applyFont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49" fontId="15" fillId="0" borderId="0" xfId="1" applyNumberFormat="1" applyFont="1" applyAlignment="1" applyProtection="1">
      <alignment horizontal="right" vertical="top"/>
    </xf>
    <xf numFmtId="0" fontId="3" fillId="0" borderId="0" xfId="2" applyNumberFormat="1" applyAlignment="1" applyProtection="1">
      <alignment vertical="center"/>
    </xf>
    <xf numFmtId="49" fontId="15" fillId="0" borderId="0" xfId="1" applyNumberFormat="1" applyFont="1" applyAlignment="1" applyProtection="1">
      <alignment vertical="top"/>
    </xf>
    <xf numFmtId="0" fontId="1" fillId="0" borderId="0" xfId="0" applyFont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8" fillId="2" borderId="3" xfId="0" applyFont="1" applyFill="1" applyBorder="1" applyAlignment="1" applyProtection="1">
      <alignment vertical="center" wrapText="1"/>
      <protection locked="0"/>
    </xf>
    <xf numFmtId="0" fontId="18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6" fontId="16" fillId="0" borderId="14" xfId="61" applyNumberFormat="1" applyFont="1" applyBorder="1"/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4" fontId="16" fillId="0" borderId="8" xfId="0" applyNumberFormat="1" applyFont="1" applyFill="1" applyBorder="1" applyAlignment="1" applyProtection="1">
      <alignment horizontal="center" vertical="center"/>
    </xf>
    <xf numFmtId="164" fontId="16" fillId="0" borderId="8" xfId="61" applyFont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4" fontId="16" fillId="0" borderId="6" xfId="0" applyNumberFormat="1" applyFont="1" applyFill="1" applyBorder="1" applyAlignment="1" applyProtection="1">
      <alignment horizontal="center" vertical="center"/>
    </xf>
    <xf numFmtId="4" fontId="16" fillId="2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4" fontId="16" fillId="0" borderId="16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 wrapText="1"/>
    </xf>
    <xf numFmtId="10" fontId="16" fillId="0" borderId="13" xfId="62" applyNumberFormat="1" applyFont="1" applyBorder="1"/>
    <xf numFmtId="4" fontId="9" fillId="2" borderId="13" xfId="0" applyNumberFormat="1" applyFont="1" applyFill="1" applyBorder="1"/>
    <xf numFmtId="2" fontId="16" fillId="2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13" xfId="0" applyNumberFormat="1" applyFont="1" applyBorder="1"/>
    <xf numFmtId="164" fontId="8" fillId="0" borderId="14" xfId="61" applyFont="1" applyBorder="1"/>
    <xf numFmtId="2" fontId="9" fillId="0" borderId="15" xfId="0" applyNumberFormat="1" applyFont="1" applyBorder="1"/>
    <xf numFmtId="164" fontId="9" fillId="0" borderId="17" xfId="61" applyFont="1" applyBorder="1"/>
    <xf numFmtId="166" fontId="9" fillId="0" borderId="14" xfId="61" applyNumberFormat="1" applyFont="1" applyBorder="1"/>
    <xf numFmtId="167" fontId="8" fillId="0" borderId="13" xfId="0" applyNumberFormat="1" applyFont="1" applyBorder="1"/>
    <xf numFmtId="4" fontId="16" fillId="0" borderId="14" xfId="0" applyNumberFormat="1" applyFont="1" applyBorder="1" applyAlignment="1" applyProtection="1">
      <alignment horizontal="right" vertical="center"/>
    </xf>
    <xf numFmtId="4" fontId="16" fillId="0" borderId="17" xfId="0" applyNumberFormat="1" applyFont="1" applyBorder="1" applyAlignment="1" applyProtection="1">
      <alignment horizontal="right" vertical="center"/>
    </xf>
    <xf numFmtId="4" fontId="16" fillId="0" borderId="6" xfId="0" applyNumberFormat="1" applyFont="1" applyBorder="1" applyAlignment="1" applyProtection="1">
      <alignment horizontal="right" vertical="center"/>
    </xf>
    <xf numFmtId="4" fontId="16" fillId="0" borderId="16" xfId="0" applyNumberFormat="1" applyFont="1" applyBorder="1" applyAlignment="1" applyProtection="1">
      <alignment horizontal="right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18" fillId="0" borderId="3" xfId="0" applyFont="1" applyFill="1" applyBorder="1" applyAlignment="1" applyProtection="1">
      <alignment vertical="center" wrapText="1"/>
      <protection locked="0"/>
    </xf>
    <xf numFmtId="0" fontId="18" fillId="0" borderId="2" xfId="0" applyFont="1" applyFill="1" applyBorder="1" applyAlignment="1" applyProtection="1">
      <alignment vertical="center" wrapText="1"/>
      <protection locked="0"/>
    </xf>
    <xf numFmtId="4" fontId="16" fillId="0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right" vertical="center"/>
    </xf>
    <xf numFmtId="4" fontId="21" fillId="0" borderId="2" xfId="0" applyNumberFormat="1" applyFont="1" applyBorder="1" applyAlignment="1" applyProtection="1">
      <alignment horizontal="right" vertical="center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 wrapText="1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21" xfId="0" applyFont="1" applyFill="1" applyBorder="1" applyAlignment="1" applyProtection="1">
      <alignment horizontal="center" vertical="center"/>
      <protection locked="0"/>
    </xf>
    <xf numFmtId="4" fontId="16" fillId="0" borderId="22" xfId="0" applyNumberFormat="1" applyFont="1" applyFill="1" applyBorder="1" applyAlignment="1" applyProtection="1">
      <alignment horizontal="center" vertical="center"/>
    </xf>
    <xf numFmtId="164" fontId="16" fillId="0" borderId="22" xfId="6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right" vertical="center"/>
    </xf>
    <xf numFmtId="4" fontId="21" fillId="0" borderId="3" xfId="0" applyNumberFormat="1" applyFont="1" applyBorder="1" applyAlignment="1" applyProtection="1">
      <alignment horizontal="center"/>
    </xf>
    <xf numFmtId="4" fontId="21" fillId="0" borderId="3" xfId="0" applyNumberFormat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2" fontId="16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2" fontId="1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4" fontId="16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0" fillId="0" borderId="27" xfId="0" applyBorder="1" applyProtection="1"/>
    <xf numFmtId="4" fontId="2" fillId="0" borderId="28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4" fontId="21" fillId="0" borderId="18" xfId="0" applyNumberFormat="1" applyFont="1" applyBorder="1" applyAlignment="1" applyProtection="1">
      <alignment horizontal="center" vertical="center"/>
    </xf>
    <xf numFmtId="4" fontId="21" fillId="0" borderId="18" xfId="0" applyNumberFormat="1" applyFont="1" applyBorder="1" applyAlignment="1" applyProtection="1">
      <alignment horizontal="right" vertical="center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21" fillId="0" borderId="4" xfId="0" applyFont="1" applyBorder="1" applyAlignment="1" applyProtection="1">
      <alignment horizontal="right" vertical="center"/>
    </xf>
    <xf numFmtId="4" fontId="21" fillId="0" borderId="4" xfId="0" applyNumberFormat="1" applyFont="1" applyBorder="1" applyAlignment="1" applyProtection="1">
      <alignment horizontal="center"/>
    </xf>
    <xf numFmtId="0" fontId="21" fillId="3" borderId="3" xfId="0" applyFont="1" applyFill="1" applyBorder="1" applyAlignment="1" applyProtection="1">
      <alignment horizontal="right" vertical="center"/>
    </xf>
    <xf numFmtId="0" fontId="0" fillId="3" borderId="2" xfId="0" applyFill="1" applyBorder="1"/>
    <xf numFmtId="0" fontId="23" fillId="0" borderId="10" xfId="0" applyFont="1" applyFill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164" fontId="16" fillId="0" borderId="30" xfId="61" applyFont="1" applyBorder="1" applyAlignment="1" applyProtection="1">
      <alignment horizontal="center" vertical="center"/>
    </xf>
    <xf numFmtId="164" fontId="16" fillId="0" borderId="31" xfId="61" applyFont="1" applyBorder="1" applyAlignment="1" applyProtection="1">
      <alignment horizontal="center" vertical="center"/>
    </xf>
    <xf numFmtId="49" fontId="4" fillId="0" borderId="0" xfId="1" applyNumberFormat="1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</xf>
    <xf numFmtId="49" fontId="4" fillId="0" borderId="4" xfId="1" applyNumberFormat="1" applyFont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49" fontId="17" fillId="0" borderId="0" xfId="1" applyNumberFormat="1" applyFont="1" applyFill="1" applyAlignment="1" applyProtection="1">
      <alignment horizontal="center" vertical="center"/>
    </xf>
    <xf numFmtId="49" fontId="4" fillId="0" borderId="4" xfId="1" applyNumberFormat="1" applyFont="1" applyFill="1" applyBorder="1" applyAlignment="1" applyProtection="1">
      <alignment horizontal="right" vertical="center"/>
    </xf>
    <xf numFmtId="49" fontId="4" fillId="0" borderId="4" xfId="1" applyNumberFormat="1" applyFont="1" applyFill="1" applyBorder="1" applyAlignment="1" applyProtection="1">
      <alignment horizontal="center" vertical="center"/>
    </xf>
    <xf numFmtId="0" fontId="3" fillId="0" borderId="0" xfId="1" applyFill="1" applyAlignment="1" applyProtection="1">
      <alignment vertical="center"/>
    </xf>
    <xf numFmtId="49" fontId="5" fillId="0" borderId="0" xfId="1" applyNumberFormat="1" applyFont="1" applyFill="1" applyAlignment="1" applyProtection="1">
      <alignment horizontal="right" vertical="center"/>
    </xf>
    <xf numFmtId="49" fontId="3" fillId="0" borderId="0" xfId="1" applyNumberFormat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left" vertical="center"/>
    </xf>
    <xf numFmtId="49" fontId="3" fillId="0" borderId="0" xfId="1" applyNumberFormat="1" applyFill="1" applyBorder="1" applyAlignment="1" applyProtection="1">
      <alignment vertical="center"/>
    </xf>
    <xf numFmtId="165" fontId="3" fillId="0" borderId="0" xfId="2" applyFill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164" fontId="16" fillId="0" borderId="8" xfId="61" applyFont="1" applyFill="1" applyBorder="1" applyAlignment="1" applyProtection="1">
      <alignment horizontal="center" vertical="center"/>
    </xf>
    <xf numFmtId="164" fontId="16" fillId="0" borderId="30" xfId="61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vertical="center"/>
      <protection locked="0"/>
    </xf>
    <xf numFmtId="164" fontId="16" fillId="0" borderId="22" xfId="61" applyFont="1" applyFill="1" applyBorder="1" applyAlignment="1" applyProtection="1">
      <alignment horizontal="center" vertical="center"/>
    </xf>
    <xf numFmtId="164" fontId="16" fillId="0" borderId="31" xfId="61" applyFont="1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</xf>
    <xf numFmtId="4" fontId="9" fillId="0" borderId="18" xfId="0" applyNumberFormat="1" applyFont="1" applyFill="1" applyBorder="1" applyAlignment="1" applyProtection="1">
      <alignment horizontal="center" vertical="center"/>
    </xf>
    <xf numFmtId="4" fontId="9" fillId="0" borderId="18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/>
    </xf>
    <xf numFmtId="0" fontId="0" fillId="0" borderId="32" xfId="0" applyFont="1" applyFill="1" applyBorder="1" applyAlignment="1" applyProtection="1">
      <alignment horizontal="center" vertical="center" wrapText="1"/>
    </xf>
    <xf numFmtId="2" fontId="16" fillId="0" borderId="33" xfId="0" applyNumberFormat="1" applyFont="1" applyFill="1" applyBorder="1" applyAlignment="1" applyProtection="1">
      <alignment horizontal="center" vertical="center"/>
      <protection locked="0"/>
    </xf>
    <xf numFmtId="2" fontId="16" fillId="0" borderId="34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/>
    </xf>
    <xf numFmtId="0" fontId="0" fillId="0" borderId="0" xfId="0" applyNumberFormat="1" applyProtection="1"/>
    <xf numFmtId="0" fontId="15" fillId="0" borderId="0" xfId="1" applyNumberFormat="1" applyFont="1" applyAlignment="1" applyProtection="1">
      <alignment vertical="top"/>
    </xf>
    <xf numFmtId="0" fontId="15" fillId="0" borderId="0" xfId="1" applyNumberFormat="1" applyFont="1" applyAlignment="1" applyProtection="1">
      <alignment horizontal="right" vertical="top"/>
    </xf>
    <xf numFmtId="0" fontId="0" fillId="2" borderId="2" xfId="0" applyNumberFormat="1" applyFill="1" applyBorder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</xf>
    <xf numFmtId="0" fontId="4" fillId="0" borderId="0" xfId="1" applyNumberFormat="1" applyFont="1" applyAlignment="1" applyProtection="1">
      <alignment horizontal="right" vertical="center"/>
    </xf>
    <xf numFmtId="0" fontId="3" fillId="0" borderId="0" xfId="1" applyNumberFormat="1" applyAlignment="1" applyProtection="1">
      <alignment vertical="center"/>
    </xf>
    <xf numFmtId="0" fontId="5" fillId="0" borderId="0" xfId="1" applyNumberFormat="1" applyFont="1" applyAlignment="1" applyProtection="1">
      <alignment horizontal="right" vertical="center"/>
    </xf>
    <xf numFmtId="0" fontId="3" fillId="0" borderId="0" xfId="1" applyNumberFormat="1" applyFont="1" applyAlignment="1" applyProtection="1">
      <alignment horizontal="left" vertical="center"/>
    </xf>
    <xf numFmtId="0" fontId="3" fillId="0" borderId="0" xfId="1" applyNumberFormat="1" applyBorder="1" applyAlignment="1" applyProtection="1">
      <alignment vertical="center"/>
    </xf>
    <xf numFmtId="49" fontId="18" fillId="2" borderId="3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  <xf numFmtId="14" fontId="0" fillId="2" borderId="2" xfId="0" applyNumberFormat="1" applyFill="1" applyBorder="1" applyAlignment="1" applyProtection="1">
      <alignment vertical="center"/>
      <protection locked="0"/>
    </xf>
    <xf numFmtId="4" fontId="9" fillId="0" borderId="2" xfId="0" applyNumberFormat="1" applyFont="1" applyBorder="1" applyAlignment="1" applyProtection="1">
      <alignment horizontal="center" vertical="center"/>
    </xf>
    <xf numFmtId="4" fontId="0" fillId="0" borderId="0" xfId="0" applyNumberFormat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2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2" fontId="16" fillId="2" borderId="34" xfId="0" applyNumberFormat="1" applyFont="1" applyFill="1" applyBorder="1" applyAlignment="1" applyProtection="1">
      <alignment horizontal="center" vertical="center"/>
      <protection locked="0"/>
    </xf>
    <xf numFmtId="2" fontId="16" fillId="2" borderId="33" xfId="0" quotePrefix="1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16" fillId="0" borderId="35" xfId="0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 applyProtection="1">
      <alignment horizontal="center" vertical="center"/>
    </xf>
    <xf numFmtId="2" fontId="16" fillId="2" borderId="35" xfId="0" applyNumberFormat="1" applyFont="1" applyFill="1" applyBorder="1" applyAlignment="1" applyProtection="1">
      <alignment horizontal="center" vertical="center"/>
      <protection locked="0"/>
    </xf>
    <xf numFmtId="4" fontId="16" fillId="0" borderId="35" xfId="0" applyNumberFormat="1" applyFont="1" applyBorder="1" applyAlignment="1" applyProtection="1">
      <alignment horizontal="right" vertical="center"/>
    </xf>
    <xf numFmtId="4" fontId="16" fillId="0" borderId="36" xfId="0" applyNumberFormat="1" applyFont="1" applyBorder="1" applyAlignment="1" applyProtection="1">
      <alignment horizontal="right" vertical="center"/>
    </xf>
    <xf numFmtId="4" fontId="16" fillId="2" borderId="35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 wrapText="1"/>
    </xf>
    <xf numFmtId="0" fontId="27" fillId="2" borderId="1" xfId="0" applyNumberFormat="1" applyFont="1" applyFill="1" applyBorder="1" applyAlignment="1" applyProtection="1">
      <alignment vertical="center"/>
      <protection locked="0"/>
    </xf>
    <xf numFmtId="2" fontId="12" fillId="0" borderId="0" xfId="0" applyNumberFormat="1" applyFont="1"/>
    <xf numFmtId="0" fontId="0" fillId="0" borderId="1" xfId="0" applyFill="1" applyBorder="1" applyAlignment="1" applyProtection="1">
      <alignment vertical="center" wrapText="1"/>
    </xf>
    <xf numFmtId="0" fontId="10" fillId="0" borderId="3" xfId="0" applyFont="1" applyBorder="1" applyAlignment="1" applyProtection="1">
      <alignment horizontal="right" vertical="center"/>
    </xf>
    <xf numFmtId="4" fontId="9" fillId="0" borderId="4" xfId="0" applyNumberFormat="1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 wrapText="1"/>
    </xf>
    <xf numFmtId="0" fontId="28" fillId="0" borderId="0" xfId="0" applyFont="1" applyBorder="1" applyAlignment="1" applyProtection="1">
      <alignment vertical="center" wrapText="1"/>
    </xf>
    <xf numFmtId="0" fontId="0" fillId="0" borderId="0" xfId="0" applyFill="1"/>
    <xf numFmtId="0" fontId="0" fillId="0" borderId="0" xfId="0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7" fillId="2" borderId="1" xfId="1" applyNumberFormat="1" applyFont="1" applyFill="1" applyBorder="1" applyAlignment="1" applyProtection="1">
      <alignment horizontal="center" vertical="center"/>
      <protection locked="0"/>
    </xf>
    <xf numFmtId="0" fontId="17" fillId="2" borderId="3" xfId="1" applyNumberFormat="1" applyFont="1" applyFill="1" applyBorder="1" applyAlignment="1" applyProtection="1">
      <alignment horizontal="center" vertical="center"/>
      <protection locked="0"/>
    </xf>
    <xf numFmtId="0" fontId="17" fillId="2" borderId="2" xfId="1" applyNumberFormat="1" applyFont="1" applyFill="1" applyBorder="1" applyAlignment="1" applyProtection="1">
      <alignment horizontal="center" vertical="center"/>
      <protection locked="0"/>
    </xf>
    <xf numFmtId="49" fontId="14" fillId="0" borderId="1" xfId="1" applyNumberFormat="1" applyFont="1" applyFill="1" applyBorder="1" applyAlignment="1" applyProtection="1">
      <alignment horizontal="center" vertical="center" wrapText="1"/>
    </xf>
    <xf numFmtId="49" fontId="14" fillId="0" borderId="3" xfId="1" applyNumberFormat="1" applyFont="1" applyFill="1" applyBorder="1" applyAlignment="1" applyProtection="1">
      <alignment horizontal="center" vertical="center" wrapText="1"/>
    </xf>
    <xf numFmtId="49" fontId="14" fillId="0" borderId="2" xfId="1" applyNumberFormat="1" applyFont="1" applyFill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22" fillId="0" borderId="0" xfId="1" applyNumberFormat="1" applyFont="1" applyAlignment="1" applyProtection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0" xfId="0" applyFont="1" applyAlignment="1">
      <alignment horizontal="left" wrapText="1"/>
    </xf>
    <xf numFmtId="49" fontId="17" fillId="0" borderId="1" xfId="1" applyNumberFormat="1" applyFont="1" applyFill="1" applyBorder="1" applyAlignment="1" applyProtection="1">
      <alignment horizontal="center" vertical="center"/>
      <protection locked="0"/>
    </xf>
    <xf numFmtId="49" fontId="17" fillId="0" borderId="3" xfId="1" applyNumberFormat="1" applyFont="1" applyFill="1" applyBorder="1" applyAlignment="1" applyProtection="1">
      <alignment horizontal="center" vertical="center"/>
      <protection locked="0"/>
    </xf>
    <xf numFmtId="49" fontId="17" fillId="0" borderId="2" xfId="1" applyNumberFormat="1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49" fontId="22" fillId="0" borderId="0" xfId="1" applyNumberFormat="1" applyFont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49" fontId="20" fillId="0" borderId="3" xfId="0" applyNumberFormat="1" applyFont="1" applyFill="1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3" xfId="1" applyNumberFormat="1" applyFont="1" applyFill="1" applyBorder="1" applyAlignment="1" applyProtection="1">
      <alignment horizontal="center" vertical="center"/>
      <protection locked="0"/>
    </xf>
    <xf numFmtId="0" fontId="17" fillId="0" borderId="2" xfId="1" applyNumberFormat="1" applyFont="1" applyFill="1" applyBorder="1" applyAlignment="1" applyProtection="1">
      <alignment horizontal="center" vertical="center"/>
      <protection locked="0"/>
    </xf>
  </cellXfs>
  <cellStyles count="63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Euro_Computo Metrico Domanda Pagamento - Lagomarsini Massimo 121" xfId="2"/>
    <cellStyle name="Migliaia" xfId="61" builtinId="3"/>
    <cellStyle name="Normale" xfId="0" builtinId="0"/>
    <cellStyle name="Normale_Computo Metrico Domanda Pagamento - Lagomarsini Massimo 121" xfId="1"/>
    <cellStyle name="Percentuale" xfId="62" builtinId="5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1"/>
  <sheetViews>
    <sheetView zoomScaleSheetLayoutView="81" workbookViewId="0">
      <selection activeCell="P11" sqref="P11"/>
    </sheetView>
  </sheetViews>
  <sheetFormatPr defaultColWidth="11" defaultRowHeight="15.6"/>
  <cols>
    <col min="1" max="1" width="8.5" style="9" customWidth="1"/>
    <col min="2" max="2" width="34.19921875" style="9" customWidth="1"/>
    <col min="3" max="3" width="13.19921875" style="9" customWidth="1"/>
    <col min="4" max="4" width="11" style="9"/>
    <col min="5" max="5" width="11.19921875" style="9" customWidth="1"/>
    <col min="6" max="6" width="19.5" style="9" customWidth="1"/>
    <col min="7" max="7" width="12.69921875" style="9" customWidth="1"/>
    <col min="8" max="9" width="13.5" style="9" customWidth="1"/>
    <col min="10" max="10" width="18" style="9" customWidth="1"/>
    <col min="11" max="11" width="13.69921875" style="9" customWidth="1"/>
    <col min="12" max="12" width="13" style="9" customWidth="1"/>
    <col min="13" max="13" width="14.19921875" style="9" customWidth="1"/>
    <col min="14" max="14" width="6.19921875" style="9" customWidth="1"/>
    <col min="15" max="15" width="5.69921875" style="9" customWidth="1"/>
    <col min="16" max="16384" width="11" style="9"/>
  </cols>
  <sheetData>
    <row r="1" spans="1:17" ht="7.2" customHeight="1" thickBot="1"/>
    <row r="2" spans="1:17" ht="21.6" thickBot="1">
      <c r="D2" s="18" t="s">
        <v>25</v>
      </c>
      <c r="K2" s="202" t="s">
        <v>68</v>
      </c>
      <c r="L2" s="203"/>
    </row>
    <row r="3" spans="1:17" ht="16.2" thickBot="1"/>
    <row r="4" spans="1:17" ht="25.2" customHeight="1" thickBot="1">
      <c r="B4" s="123" t="s">
        <v>1</v>
      </c>
      <c r="C4" s="204"/>
      <c r="D4" s="205"/>
      <c r="E4" s="205"/>
      <c r="F4" s="205"/>
      <c r="G4" s="206"/>
      <c r="I4" s="124" t="s">
        <v>14</v>
      </c>
      <c r="J4" s="204"/>
      <c r="K4" s="205"/>
      <c r="L4" s="205"/>
      <c r="M4" s="206"/>
    </row>
    <row r="5" spans="1:17" ht="16.2" thickBot="1">
      <c r="A5" s="4"/>
      <c r="B5" s="5"/>
      <c r="C5" s="6"/>
      <c r="D5" s="7"/>
      <c r="E5" s="5"/>
      <c r="F5" s="4"/>
      <c r="G5" s="17"/>
      <c r="H5" s="8"/>
      <c r="I5" s="8"/>
    </row>
    <row r="6" spans="1:17" ht="43.95" customHeight="1" thickBot="1">
      <c r="A6" s="118"/>
      <c r="B6" s="207" t="s">
        <v>30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9"/>
    </row>
    <row r="7" spans="1:17" ht="16.2" thickBot="1"/>
    <row r="8" spans="1:17" ht="16.2" thickBot="1">
      <c r="A8" s="121"/>
      <c r="B8" s="122"/>
      <c r="C8" s="14"/>
      <c r="D8" s="119"/>
      <c r="E8" s="14"/>
      <c r="F8" s="120" t="s">
        <v>51</v>
      </c>
      <c r="G8" s="16">
        <v>105</v>
      </c>
      <c r="I8" s="11" t="s">
        <v>12</v>
      </c>
      <c r="J8" s="14"/>
      <c r="K8" s="14"/>
      <c r="L8" s="16">
        <f>G8*70%</f>
        <v>73.5</v>
      </c>
    </row>
    <row r="9" spans="1:17" ht="16.2" thickBot="1"/>
    <row r="10" spans="1:17" ht="47.4" thickBot="1">
      <c r="A10" s="210" t="s">
        <v>26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125" t="s">
        <v>53</v>
      </c>
    </row>
    <row r="11" spans="1:17" s="27" customFormat="1" ht="79.2" customHeight="1">
      <c r="A11" s="114" t="s">
        <v>52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8" t="s">
        <v>17</v>
      </c>
      <c r="H11" s="77" t="s">
        <v>27</v>
      </c>
      <c r="I11" s="157" t="s">
        <v>28</v>
      </c>
      <c r="J11" s="79" t="s">
        <v>20</v>
      </c>
      <c r="K11" s="80" t="s">
        <v>18</v>
      </c>
      <c r="L11" s="115" t="s">
        <v>19</v>
      </c>
      <c r="M11" s="128" t="s">
        <v>55</v>
      </c>
    </row>
    <row r="12" spans="1:17" ht="21" customHeight="1">
      <c r="A12" s="81">
        <v>1</v>
      </c>
      <c r="B12" s="41"/>
      <c r="C12" s="41"/>
      <c r="D12" s="41"/>
      <c r="E12" s="41"/>
      <c r="F12" s="41"/>
      <c r="G12" s="42"/>
      <c r="H12" s="55">
        <v>0</v>
      </c>
      <c r="I12" s="178">
        <v>0</v>
      </c>
      <c r="J12" s="43">
        <f>ROUND(H12*I12,2)</f>
        <v>0</v>
      </c>
      <c r="K12" s="44">
        <f t="shared" ref="K12:K31" si="0">J12*$G$8</f>
        <v>0</v>
      </c>
      <c r="L12" s="116">
        <f t="shared" ref="L12:L31" si="1">J12*$L$8</f>
        <v>0</v>
      </c>
      <c r="M12" s="126"/>
    </row>
    <row r="13" spans="1:17" ht="21" customHeight="1">
      <c r="A13" s="81">
        <v>2</v>
      </c>
      <c r="B13" s="41"/>
      <c r="C13" s="41"/>
      <c r="D13" s="41"/>
      <c r="E13" s="41"/>
      <c r="F13" s="41"/>
      <c r="G13" s="42"/>
      <c r="H13" s="55">
        <v>0</v>
      </c>
      <c r="I13" s="178">
        <v>0</v>
      </c>
      <c r="J13" s="43">
        <f t="shared" ref="J13:J31" si="2">ROUND(H13*I13,2)</f>
        <v>0</v>
      </c>
      <c r="K13" s="44">
        <f t="shared" si="0"/>
        <v>0</v>
      </c>
      <c r="L13" s="116">
        <f t="shared" si="1"/>
        <v>0</v>
      </c>
      <c r="M13" s="126"/>
      <c r="Q13" s="182"/>
    </row>
    <row r="14" spans="1:17" ht="21" customHeight="1">
      <c r="A14" s="81">
        <v>3</v>
      </c>
      <c r="B14" s="41"/>
      <c r="C14" s="41"/>
      <c r="D14" s="41"/>
      <c r="E14" s="41"/>
      <c r="F14" s="41"/>
      <c r="G14" s="42"/>
      <c r="H14" s="55">
        <v>0</v>
      </c>
      <c r="I14" s="181">
        <v>0</v>
      </c>
      <c r="J14" s="43">
        <f t="shared" si="2"/>
        <v>0</v>
      </c>
      <c r="K14" s="44">
        <f t="shared" si="0"/>
        <v>0</v>
      </c>
      <c r="L14" s="116">
        <f t="shared" si="1"/>
        <v>0</v>
      </c>
      <c r="M14" s="126"/>
    </row>
    <row r="15" spans="1:17" ht="21" customHeight="1">
      <c r="A15" s="81">
        <v>4</v>
      </c>
      <c r="B15" s="41"/>
      <c r="C15" s="41"/>
      <c r="D15" s="41"/>
      <c r="E15" s="41"/>
      <c r="F15" s="41"/>
      <c r="G15" s="42"/>
      <c r="H15" s="55">
        <v>0</v>
      </c>
      <c r="I15" s="178">
        <v>0</v>
      </c>
      <c r="J15" s="43">
        <f t="shared" si="2"/>
        <v>0</v>
      </c>
      <c r="K15" s="44">
        <f t="shared" si="0"/>
        <v>0</v>
      </c>
      <c r="L15" s="116">
        <f t="shared" si="1"/>
        <v>0</v>
      </c>
      <c r="M15" s="126"/>
    </row>
    <row r="16" spans="1:17" ht="21" customHeight="1">
      <c r="A16" s="81">
        <v>5</v>
      </c>
      <c r="B16" s="41"/>
      <c r="C16" s="41"/>
      <c r="D16" s="41"/>
      <c r="E16" s="41"/>
      <c r="F16" s="41"/>
      <c r="G16" s="42"/>
      <c r="H16" s="55">
        <v>0</v>
      </c>
      <c r="I16" s="178">
        <v>0</v>
      </c>
      <c r="J16" s="43">
        <f t="shared" si="2"/>
        <v>0</v>
      </c>
      <c r="K16" s="44">
        <f t="shared" si="0"/>
        <v>0</v>
      </c>
      <c r="L16" s="116">
        <f t="shared" si="1"/>
        <v>0</v>
      </c>
      <c r="M16" s="126"/>
    </row>
    <row r="17" spans="1:16" ht="21" customHeight="1">
      <c r="A17" s="81">
        <v>6</v>
      </c>
      <c r="B17" s="41"/>
      <c r="C17" s="41"/>
      <c r="D17" s="41"/>
      <c r="E17" s="41"/>
      <c r="F17" s="41"/>
      <c r="G17" s="42"/>
      <c r="H17" s="55">
        <v>0</v>
      </c>
      <c r="I17" s="178">
        <v>0</v>
      </c>
      <c r="J17" s="43">
        <f t="shared" si="2"/>
        <v>0</v>
      </c>
      <c r="K17" s="44">
        <f t="shared" si="0"/>
        <v>0</v>
      </c>
      <c r="L17" s="116">
        <f t="shared" si="1"/>
        <v>0</v>
      </c>
      <c r="M17" s="126"/>
    </row>
    <row r="18" spans="1:16" ht="21" customHeight="1">
      <c r="A18" s="81">
        <v>7</v>
      </c>
      <c r="B18" s="41"/>
      <c r="C18" s="41"/>
      <c r="D18" s="41"/>
      <c r="E18" s="41"/>
      <c r="F18" s="41"/>
      <c r="G18" s="42"/>
      <c r="H18" s="55">
        <v>0</v>
      </c>
      <c r="I18" s="178">
        <v>0</v>
      </c>
      <c r="J18" s="43">
        <f t="shared" si="2"/>
        <v>0</v>
      </c>
      <c r="K18" s="44">
        <f t="shared" si="0"/>
        <v>0</v>
      </c>
      <c r="L18" s="116">
        <f t="shared" si="1"/>
        <v>0</v>
      </c>
      <c r="M18" s="126"/>
    </row>
    <row r="19" spans="1:16" ht="21" customHeight="1">
      <c r="A19" s="81">
        <v>8</v>
      </c>
      <c r="B19" s="41"/>
      <c r="C19" s="41"/>
      <c r="D19" s="41"/>
      <c r="E19" s="41"/>
      <c r="F19" s="41"/>
      <c r="G19" s="42"/>
      <c r="H19" s="55">
        <v>0</v>
      </c>
      <c r="I19" s="178">
        <v>0</v>
      </c>
      <c r="J19" s="43">
        <f t="shared" si="2"/>
        <v>0</v>
      </c>
      <c r="K19" s="44">
        <f t="shared" si="0"/>
        <v>0</v>
      </c>
      <c r="L19" s="116">
        <f t="shared" si="1"/>
        <v>0</v>
      </c>
      <c r="M19" s="126"/>
    </row>
    <row r="20" spans="1:16" ht="21" customHeight="1">
      <c r="A20" s="81">
        <v>9</v>
      </c>
      <c r="B20" s="41"/>
      <c r="C20" s="41"/>
      <c r="D20" s="41"/>
      <c r="E20" s="41"/>
      <c r="F20" s="41"/>
      <c r="G20" s="42"/>
      <c r="H20" s="55">
        <v>0</v>
      </c>
      <c r="I20" s="178">
        <v>0</v>
      </c>
      <c r="J20" s="43">
        <f t="shared" si="2"/>
        <v>0</v>
      </c>
      <c r="K20" s="44">
        <f t="shared" si="0"/>
        <v>0</v>
      </c>
      <c r="L20" s="116">
        <f t="shared" si="1"/>
        <v>0</v>
      </c>
      <c r="M20" s="126"/>
    </row>
    <row r="21" spans="1:16" ht="21" customHeight="1">
      <c r="A21" s="81">
        <v>10</v>
      </c>
      <c r="B21" s="41"/>
      <c r="C21" s="41"/>
      <c r="D21" s="41"/>
      <c r="E21" s="41"/>
      <c r="F21" s="41"/>
      <c r="G21" s="42"/>
      <c r="H21" s="55">
        <v>0</v>
      </c>
      <c r="I21" s="178">
        <v>0</v>
      </c>
      <c r="J21" s="43">
        <f t="shared" si="2"/>
        <v>0</v>
      </c>
      <c r="K21" s="44">
        <f t="shared" si="0"/>
        <v>0</v>
      </c>
      <c r="L21" s="116">
        <f t="shared" si="1"/>
        <v>0</v>
      </c>
      <c r="M21" s="126"/>
    </row>
    <row r="22" spans="1:16" ht="21" customHeight="1">
      <c r="A22" s="81">
        <v>11</v>
      </c>
      <c r="B22" s="41"/>
      <c r="C22" s="41"/>
      <c r="D22" s="41"/>
      <c r="E22" s="41"/>
      <c r="F22" s="41"/>
      <c r="G22" s="42"/>
      <c r="H22" s="55">
        <v>0</v>
      </c>
      <c r="I22" s="178">
        <v>0</v>
      </c>
      <c r="J22" s="43">
        <f t="shared" si="2"/>
        <v>0</v>
      </c>
      <c r="K22" s="44">
        <f t="shared" si="0"/>
        <v>0</v>
      </c>
      <c r="L22" s="116">
        <f t="shared" si="1"/>
        <v>0</v>
      </c>
      <c r="M22" s="126"/>
    </row>
    <row r="23" spans="1:16" ht="21" customHeight="1">
      <c r="A23" s="81">
        <v>12</v>
      </c>
      <c r="B23" s="41"/>
      <c r="C23" s="41"/>
      <c r="D23" s="41"/>
      <c r="E23" s="41"/>
      <c r="F23" s="41"/>
      <c r="G23" s="42"/>
      <c r="H23" s="55">
        <v>0</v>
      </c>
      <c r="I23" s="178">
        <v>0</v>
      </c>
      <c r="J23" s="43">
        <f t="shared" si="2"/>
        <v>0</v>
      </c>
      <c r="K23" s="44">
        <f t="shared" si="0"/>
        <v>0</v>
      </c>
      <c r="L23" s="116">
        <f t="shared" si="1"/>
        <v>0</v>
      </c>
      <c r="M23" s="126"/>
    </row>
    <row r="24" spans="1:16" ht="21" customHeight="1">
      <c r="A24" s="81">
        <v>13</v>
      </c>
      <c r="B24" s="41"/>
      <c r="C24" s="41"/>
      <c r="D24" s="41"/>
      <c r="E24" s="41"/>
      <c r="F24" s="41"/>
      <c r="G24" s="42"/>
      <c r="H24" s="55">
        <v>0</v>
      </c>
      <c r="I24" s="178">
        <v>0</v>
      </c>
      <c r="J24" s="43">
        <f t="shared" si="2"/>
        <v>0</v>
      </c>
      <c r="K24" s="44">
        <f t="shared" si="0"/>
        <v>0</v>
      </c>
      <c r="L24" s="116">
        <f t="shared" si="1"/>
        <v>0</v>
      </c>
      <c r="M24" s="126"/>
    </row>
    <row r="25" spans="1:16" ht="21" customHeight="1">
      <c r="A25" s="81">
        <v>14</v>
      </c>
      <c r="B25" s="41"/>
      <c r="C25" s="41"/>
      <c r="D25" s="41"/>
      <c r="E25" s="41"/>
      <c r="F25" s="41"/>
      <c r="G25" s="42"/>
      <c r="H25" s="55">
        <v>0</v>
      </c>
      <c r="I25" s="178">
        <v>0</v>
      </c>
      <c r="J25" s="43">
        <f t="shared" si="2"/>
        <v>0</v>
      </c>
      <c r="K25" s="44">
        <f t="shared" si="0"/>
        <v>0</v>
      </c>
      <c r="L25" s="116">
        <f t="shared" si="1"/>
        <v>0</v>
      </c>
      <c r="M25" s="126"/>
    </row>
    <row r="26" spans="1:16" ht="21" customHeight="1">
      <c r="A26" s="81">
        <v>15</v>
      </c>
      <c r="B26" s="41"/>
      <c r="C26" s="41"/>
      <c r="D26" s="41"/>
      <c r="E26" s="41"/>
      <c r="F26" s="41"/>
      <c r="G26" s="42"/>
      <c r="H26" s="55">
        <v>0</v>
      </c>
      <c r="I26" s="178">
        <v>0</v>
      </c>
      <c r="J26" s="43">
        <f t="shared" si="2"/>
        <v>0</v>
      </c>
      <c r="K26" s="44">
        <f t="shared" si="0"/>
        <v>0</v>
      </c>
      <c r="L26" s="116">
        <f t="shared" si="1"/>
        <v>0</v>
      </c>
      <c r="M26" s="126"/>
    </row>
    <row r="27" spans="1:16" ht="21" customHeight="1">
      <c r="A27" s="81">
        <v>16</v>
      </c>
      <c r="B27" s="41"/>
      <c r="C27" s="41"/>
      <c r="D27" s="41"/>
      <c r="E27" s="41"/>
      <c r="F27" s="41"/>
      <c r="G27" s="42"/>
      <c r="H27" s="55">
        <v>0</v>
      </c>
      <c r="I27" s="178">
        <v>0</v>
      </c>
      <c r="J27" s="43">
        <f t="shared" si="2"/>
        <v>0</v>
      </c>
      <c r="K27" s="44">
        <f t="shared" si="0"/>
        <v>0</v>
      </c>
      <c r="L27" s="116">
        <f t="shared" si="1"/>
        <v>0</v>
      </c>
      <c r="M27" s="126"/>
    </row>
    <row r="28" spans="1:16" ht="21" customHeight="1">
      <c r="A28" s="81">
        <v>17</v>
      </c>
      <c r="B28" s="41"/>
      <c r="C28" s="41"/>
      <c r="D28" s="41"/>
      <c r="E28" s="41"/>
      <c r="F28" s="41"/>
      <c r="G28" s="42"/>
      <c r="H28" s="55">
        <v>0</v>
      </c>
      <c r="I28" s="178">
        <v>0</v>
      </c>
      <c r="J28" s="43">
        <f t="shared" si="2"/>
        <v>0</v>
      </c>
      <c r="K28" s="44">
        <f t="shared" si="0"/>
        <v>0</v>
      </c>
      <c r="L28" s="116">
        <f t="shared" si="1"/>
        <v>0</v>
      </c>
      <c r="M28" s="126"/>
    </row>
    <row r="29" spans="1:16" ht="21" customHeight="1">
      <c r="A29" s="81">
        <v>18</v>
      </c>
      <c r="B29" s="41"/>
      <c r="C29" s="41"/>
      <c r="D29" s="41"/>
      <c r="E29" s="41"/>
      <c r="F29" s="41"/>
      <c r="G29" s="42"/>
      <c r="H29" s="55">
        <v>0</v>
      </c>
      <c r="I29" s="178">
        <v>0</v>
      </c>
      <c r="J29" s="43">
        <f t="shared" si="2"/>
        <v>0</v>
      </c>
      <c r="K29" s="44">
        <f t="shared" si="0"/>
        <v>0</v>
      </c>
      <c r="L29" s="116">
        <f t="shared" si="1"/>
        <v>0</v>
      </c>
      <c r="M29" s="126"/>
    </row>
    <row r="30" spans="1:16" ht="21" customHeight="1">
      <c r="A30" s="81">
        <v>19</v>
      </c>
      <c r="B30" s="41"/>
      <c r="C30" s="41"/>
      <c r="D30" s="41"/>
      <c r="E30" s="41"/>
      <c r="F30" s="41"/>
      <c r="G30" s="42"/>
      <c r="H30" s="55">
        <v>0</v>
      </c>
      <c r="I30" s="178">
        <v>0</v>
      </c>
      <c r="J30" s="43">
        <f t="shared" si="2"/>
        <v>0</v>
      </c>
      <c r="K30" s="44">
        <f t="shared" si="0"/>
        <v>0</v>
      </c>
      <c r="L30" s="116">
        <f t="shared" si="1"/>
        <v>0</v>
      </c>
      <c r="M30" s="126"/>
      <c r="P30" s="176"/>
    </row>
    <row r="31" spans="1:16" ht="21" customHeight="1" thickBot="1">
      <c r="A31" s="179">
        <v>20</v>
      </c>
      <c r="B31" s="82"/>
      <c r="C31" s="82"/>
      <c r="D31" s="82"/>
      <c r="E31" s="82"/>
      <c r="F31" s="82"/>
      <c r="G31" s="83"/>
      <c r="H31" s="93">
        <v>0</v>
      </c>
      <c r="I31" s="180">
        <v>0</v>
      </c>
      <c r="J31" s="43">
        <f t="shared" si="2"/>
        <v>0</v>
      </c>
      <c r="K31" s="85">
        <f t="shared" si="0"/>
        <v>0</v>
      </c>
      <c r="L31" s="117">
        <f t="shared" si="1"/>
        <v>0</v>
      </c>
      <c r="M31" s="127"/>
    </row>
    <row r="32" spans="1:16" ht="27" customHeight="1" thickBot="1">
      <c r="A32" s="28"/>
      <c r="B32" s="29"/>
      <c r="C32" s="29"/>
      <c r="D32" s="29"/>
      <c r="E32" s="29"/>
      <c r="F32" s="193"/>
      <c r="G32" s="194"/>
      <c r="H32" s="194"/>
      <c r="I32" s="194" t="s">
        <v>59</v>
      </c>
      <c r="J32" s="175">
        <f>IF(SUM(J12:J31)&gt;200,ROUND(SUM(J12:J31),0),SUM(J12:J31))</f>
        <v>0</v>
      </c>
      <c r="K32" s="195">
        <f>ROUND(J32,2)*$G$8</f>
        <v>0</v>
      </c>
      <c r="L32" s="195">
        <f>ROUND(J32,2)*$L$8</f>
        <v>0</v>
      </c>
      <c r="N32" s="30">
        <f>COUNTIF(G12:G21,"SI")</f>
        <v>0</v>
      </c>
    </row>
    <row r="33" spans="1:13" ht="10.95" customHeight="1" thickBot="1">
      <c r="A33" s="28"/>
      <c r="B33" s="212"/>
      <c r="C33" s="213"/>
      <c r="D33" s="213"/>
      <c r="E33" s="214"/>
      <c r="G33" s="201"/>
      <c r="H33" s="201"/>
      <c r="I33" s="201"/>
      <c r="J33" s="201"/>
      <c r="K33" s="201"/>
      <c r="L33" s="201"/>
    </row>
    <row r="34" spans="1:13" ht="12" customHeight="1" thickBot="1">
      <c r="A34" s="28"/>
      <c r="B34" s="196"/>
      <c r="C34" s="19"/>
      <c r="D34" s="19"/>
      <c r="E34" s="19"/>
      <c r="F34" s="20"/>
      <c r="G34" s="201"/>
      <c r="H34" s="201"/>
      <c r="I34" s="201"/>
      <c r="J34" s="201"/>
      <c r="K34" s="201"/>
      <c r="L34" s="201"/>
    </row>
    <row r="35" spans="1:13" ht="42" customHeight="1" thickBot="1">
      <c r="A35" s="21"/>
      <c r="B35" s="29"/>
      <c r="C35" s="15" t="s">
        <v>10</v>
      </c>
      <c r="D35" s="173"/>
      <c r="E35" s="174"/>
      <c r="F35" s="29"/>
      <c r="G35" s="177" t="s">
        <v>57</v>
      </c>
      <c r="H35" s="172"/>
      <c r="I35" s="32"/>
      <c r="J35" s="171"/>
      <c r="K35" s="33"/>
      <c r="L35" s="20"/>
    </row>
    <row r="36" spans="1:13" ht="19.95" customHeight="1">
      <c r="A36" s="21"/>
      <c r="B36" s="29"/>
      <c r="C36" s="29"/>
      <c r="F36" s="29"/>
      <c r="H36" s="21"/>
      <c r="I36" s="21"/>
      <c r="J36" s="21"/>
    </row>
    <row r="37" spans="1:13" ht="7.2" customHeight="1" thickBot="1"/>
    <row r="38" spans="1:13" ht="21.6" thickBot="1">
      <c r="D38" s="18" t="s">
        <v>25</v>
      </c>
      <c r="K38" s="202" t="s">
        <v>67</v>
      </c>
      <c r="L38" s="203"/>
    </row>
    <row r="39" spans="1:13" ht="16.2" thickBot="1"/>
    <row r="40" spans="1:13" ht="25.2" customHeight="1" thickBot="1">
      <c r="B40" s="123" t="s">
        <v>1</v>
      </c>
      <c r="C40" s="204"/>
      <c r="D40" s="205"/>
      <c r="E40" s="205"/>
      <c r="F40" s="205"/>
      <c r="G40" s="206"/>
      <c r="I40" s="124" t="s">
        <v>14</v>
      </c>
      <c r="J40" s="204"/>
      <c r="K40" s="205"/>
      <c r="L40" s="205"/>
      <c r="M40" s="206"/>
    </row>
    <row r="41" spans="1:13" ht="16.2" thickBot="1">
      <c r="A41" s="4"/>
      <c r="B41" s="5"/>
      <c r="C41" s="6"/>
      <c r="D41" s="7"/>
      <c r="E41" s="5"/>
      <c r="F41" s="4"/>
      <c r="G41" s="17"/>
      <c r="H41" s="8"/>
      <c r="I41" s="8"/>
    </row>
    <row r="42" spans="1:13" ht="43.95" customHeight="1" thickBot="1">
      <c r="A42" s="118"/>
      <c r="B42" s="207" t="s">
        <v>30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9"/>
    </row>
    <row r="43" spans="1:13" ht="16.2" thickBot="1"/>
    <row r="44" spans="1:13" ht="16.2" thickBot="1">
      <c r="A44" s="121"/>
      <c r="B44" s="122"/>
      <c r="C44" s="14"/>
      <c r="D44" s="119"/>
      <c r="E44" s="14"/>
      <c r="F44" s="120" t="s">
        <v>51</v>
      </c>
      <c r="G44" s="16">
        <v>105</v>
      </c>
      <c r="I44" s="11" t="s">
        <v>12</v>
      </c>
      <c r="J44" s="14"/>
      <c r="K44" s="14"/>
      <c r="L44" s="16">
        <f>G44*70%</f>
        <v>73.5</v>
      </c>
    </row>
    <row r="45" spans="1:13" ht="16.2" thickBot="1"/>
    <row r="46" spans="1:13" ht="47.4" thickBot="1">
      <c r="A46" s="210" t="s">
        <v>26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125" t="s">
        <v>53</v>
      </c>
    </row>
    <row r="47" spans="1:13" s="27" customFormat="1" ht="79.2" customHeight="1">
      <c r="A47" s="114" t="s">
        <v>52</v>
      </c>
      <c r="B47" s="77" t="s">
        <v>4</v>
      </c>
      <c r="C47" s="77" t="s">
        <v>5</v>
      </c>
      <c r="D47" s="77" t="s">
        <v>6</v>
      </c>
      <c r="E47" s="77" t="s">
        <v>7</v>
      </c>
      <c r="F47" s="77" t="s">
        <v>21</v>
      </c>
      <c r="G47" s="78" t="s">
        <v>17</v>
      </c>
      <c r="H47" s="77" t="s">
        <v>27</v>
      </c>
      <c r="I47" s="157" t="s">
        <v>28</v>
      </c>
      <c r="J47" s="79" t="s">
        <v>20</v>
      </c>
      <c r="K47" s="80" t="s">
        <v>18</v>
      </c>
      <c r="L47" s="115" t="s">
        <v>19</v>
      </c>
      <c r="M47" s="128" t="s">
        <v>55</v>
      </c>
    </row>
    <row r="48" spans="1:13" ht="21" customHeight="1">
      <c r="A48" s="81">
        <v>21</v>
      </c>
      <c r="B48" s="41"/>
      <c r="C48" s="41"/>
      <c r="D48" s="41"/>
      <c r="E48" s="41"/>
      <c r="F48" s="41"/>
      <c r="G48" s="42"/>
      <c r="H48" s="55">
        <v>0</v>
      </c>
      <c r="I48" s="178">
        <v>0</v>
      </c>
      <c r="J48" s="43">
        <f>ROUND(H48*I48,2)</f>
        <v>0</v>
      </c>
      <c r="K48" s="44">
        <f t="shared" ref="K48:K67" si="3">J48*$G$8</f>
        <v>0</v>
      </c>
      <c r="L48" s="116">
        <f t="shared" ref="L48:L67" si="4">J48*$L$8</f>
        <v>0</v>
      </c>
      <c r="M48" s="126"/>
    </row>
    <row r="49" spans="1:17" ht="21" customHeight="1">
      <c r="A49" s="81">
        <v>22</v>
      </c>
      <c r="B49" s="41"/>
      <c r="C49" s="41"/>
      <c r="D49" s="41"/>
      <c r="E49" s="41"/>
      <c r="F49" s="41"/>
      <c r="G49" s="42"/>
      <c r="H49" s="55">
        <v>0</v>
      </c>
      <c r="I49" s="178">
        <v>0</v>
      </c>
      <c r="J49" s="43">
        <f t="shared" ref="J49:J67" si="5">ROUND(H49*I49,2)</f>
        <v>0</v>
      </c>
      <c r="K49" s="44">
        <f t="shared" si="3"/>
        <v>0</v>
      </c>
      <c r="L49" s="116">
        <f t="shared" si="4"/>
        <v>0</v>
      </c>
      <c r="M49" s="126"/>
      <c r="Q49" s="182"/>
    </row>
    <row r="50" spans="1:17" ht="21" customHeight="1">
      <c r="A50" s="81">
        <v>23</v>
      </c>
      <c r="B50" s="41"/>
      <c r="C50" s="41"/>
      <c r="D50" s="41"/>
      <c r="E50" s="41"/>
      <c r="F50" s="41"/>
      <c r="G50" s="42"/>
      <c r="H50" s="55">
        <v>0</v>
      </c>
      <c r="I50" s="181">
        <v>0</v>
      </c>
      <c r="J50" s="43">
        <f t="shared" si="5"/>
        <v>0</v>
      </c>
      <c r="K50" s="44">
        <f t="shared" si="3"/>
        <v>0</v>
      </c>
      <c r="L50" s="116">
        <f t="shared" si="4"/>
        <v>0</v>
      </c>
      <c r="M50" s="126"/>
    </row>
    <row r="51" spans="1:17" ht="21" customHeight="1">
      <c r="A51" s="81">
        <v>24</v>
      </c>
      <c r="B51" s="41"/>
      <c r="C51" s="41"/>
      <c r="D51" s="41"/>
      <c r="E51" s="41"/>
      <c r="F51" s="41"/>
      <c r="G51" s="42"/>
      <c r="H51" s="55">
        <v>0</v>
      </c>
      <c r="I51" s="178">
        <v>0</v>
      </c>
      <c r="J51" s="43">
        <f t="shared" si="5"/>
        <v>0</v>
      </c>
      <c r="K51" s="44">
        <f t="shared" si="3"/>
        <v>0</v>
      </c>
      <c r="L51" s="116">
        <f t="shared" si="4"/>
        <v>0</v>
      </c>
      <c r="M51" s="126"/>
    </row>
    <row r="52" spans="1:17" ht="21" customHeight="1">
      <c r="A52" s="81">
        <v>25</v>
      </c>
      <c r="B52" s="41"/>
      <c r="C52" s="41"/>
      <c r="D52" s="41"/>
      <c r="E52" s="41"/>
      <c r="F52" s="41"/>
      <c r="G52" s="42"/>
      <c r="H52" s="55">
        <v>0</v>
      </c>
      <c r="I52" s="178">
        <v>0</v>
      </c>
      <c r="J52" s="43">
        <f t="shared" si="5"/>
        <v>0</v>
      </c>
      <c r="K52" s="44">
        <f t="shared" si="3"/>
        <v>0</v>
      </c>
      <c r="L52" s="116">
        <f t="shared" si="4"/>
        <v>0</v>
      </c>
      <c r="M52" s="126"/>
    </row>
    <row r="53" spans="1:17" ht="21" customHeight="1">
      <c r="A53" s="81">
        <v>26</v>
      </c>
      <c r="B53" s="41"/>
      <c r="C53" s="41"/>
      <c r="D53" s="41"/>
      <c r="E53" s="41"/>
      <c r="F53" s="41"/>
      <c r="G53" s="42"/>
      <c r="H53" s="55">
        <v>0</v>
      </c>
      <c r="I53" s="178">
        <v>0</v>
      </c>
      <c r="J53" s="43">
        <f t="shared" si="5"/>
        <v>0</v>
      </c>
      <c r="K53" s="44">
        <f t="shared" si="3"/>
        <v>0</v>
      </c>
      <c r="L53" s="116">
        <f t="shared" si="4"/>
        <v>0</v>
      </c>
      <c r="M53" s="126"/>
    </row>
    <row r="54" spans="1:17" ht="21" customHeight="1">
      <c r="A54" s="81">
        <v>27</v>
      </c>
      <c r="B54" s="41"/>
      <c r="C54" s="41"/>
      <c r="D54" s="41"/>
      <c r="E54" s="41"/>
      <c r="F54" s="41"/>
      <c r="G54" s="42"/>
      <c r="H54" s="55">
        <v>0</v>
      </c>
      <c r="I54" s="178">
        <v>0</v>
      </c>
      <c r="J54" s="43">
        <f t="shared" si="5"/>
        <v>0</v>
      </c>
      <c r="K54" s="44">
        <f t="shared" si="3"/>
        <v>0</v>
      </c>
      <c r="L54" s="116">
        <f t="shared" si="4"/>
        <v>0</v>
      </c>
      <c r="M54" s="126"/>
    </row>
    <row r="55" spans="1:17" ht="21" customHeight="1">
      <c r="A55" s="81">
        <v>28</v>
      </c>
      <c r="B55" s="41"/>
      <c r="C55" s="41"/>
      <c r="D55" s="41"/>
      <c r="E55" s="41"/>
      <c r="F55" s="41"/>
      <c r="G55" s="42"/>
      <c r="H55" s="55">
        <v>0</v>
      </c>
      <c r="I55" s="178">
        <v>0</v>
      </c>
      <c r="J55" s="43">
        <f t="shared" si="5"/>
        <v>0</v>
      </c>
      <c r="K55" s="44">
        <f t="shared" si="3"/>
        <v>0</v>
      </c>
      <c r="L55" s="116">
        <f t="shared" si="4"/>
        <v>0</v>
      </c>
      <c r="M55" s="126"/>
    </row>
    <row r="56" spans="1:17" ht="21" customHeight="1">
      <c r="A56" s="81">
        <v>29</v>
      </c>
      <c r="B56" s="41"/>
      <c r="C56" s="41"/>
      <c r="D56" s="41"/>
      <c r="E56" s="41"/>
      <c r="F56" s="41"/>
      <c r="G56" s="42"/>
      <c r="H56" s="55">
        <v>0</v>
      </c>
      <c r="I56" s="178">
        <v>0</v>
      </c>
      <c r="J56" s="43">
        <f t="shared" si="5"/>
        <v>0</v>
      </c>
      <c r="K56" s="44">
        <f t="shared" si="3"/>
        <v>0</v>
      </c>
      <c r="L56" s="116">
        <f t="shared" si="4"/>
        <v>0</v>
      </c>
      <c r="M56" s="126"/>
    </row>
    <row r="57" spans="1:17" ht="21" customHeight="1">
      <c r="A57" s="81">
        <v>30</v>
      </c>
      <c r="B57" s="41"/>
      <c r="C57" s="41"/>
      <c r="D57" s="41"/>
      <c r="E57" s="41"/>
      <c r="F57" s="41"/>
      <c r="G57" s="42"/>
      <c r="H57" s="55">
        <v>0</v>
      </c>
      <c r="I57" s="178">
        <v>0</v>
      </c>
      <c r="J57" s="43">
        <f t="shared" si="5"/>
        <v>0</v>
      </c>
      <c r="K57" s="44">
        <f t="shared" si="3"/>
        <v>0</v>
      </c>
      <c r="L57" s="116">
        <f t="shared" si="4"/>
        <v>0</v>
      </c>
      <c r="M57" s="126"/>
    </row>
    <row r="58" spans="1:17" ht="21" customHeight="1">
      <c r="A58" s="81">
        <v>31</v>
      </c>
      <c r="B58" s="41"/>
      <c r="C58" s="41"/>
      <c r="D58" s="41"/>
      <c r="E58" s="41"/>
      <c r="F58" s="41"/>
      <c r="G58" s="42"/>
      <c r="H58" s="55">
        <v>0</v>
      </c>
      <c r="I58" s="178">
        <v>0</v>
      </c>
      <c r="J58" s="43">
        <f t="shared" si="5"/>
        <v>0</v>
      </c>
      <c r="K58" s="44">
        <f t="shared" si="3"/>
        <v>0</v>
      </c>
      <c r="L58" s="116">
        <f t="shared" si="4"/>
        <v>0</v>
      </c>
      <c r="M58" s="126"/>
    </row>
    <row r="59" spans="1:17" ht="21" customHeight="1">
      <c r="A59" s="81">
        <v>32</v>
      </c>
      <c r="B59" s="41"/>
      <c r="C59" s="41"/>
      <c r="D59" s="41"/>
      <c r="E59" s="41"/>
      <c r="F59" s="41"/>
      <c r="G59" s="42"/>
      <c r="H59" s="55">
        <v>0</v>
      </c>
      <c r="I59" s="178">
        <v>0</v>
      </c>
      <c r="J59" s="43">
        <f t="shared" si="5"/>
        <v>0</v>
      </c>
      <c r="K59" s="44">
        <f t="shared" si="3"/>
        <v>0</v>
      </c>
      <c r="L59" s="116">
        <f t="shared" si="4"/>
        <v>0</v>
      </c>
      <c r="M59" s="126"/>
    </row>
    <row r="60" spans="1:17" ht="21" customHeight="1">
      <c r="A60" s="81">
        <v>33</v>
      </c>
      <c r="B60" s="41"/>
      <c r="C60" s="41"/>
      <c r="D60" s="41"/>
      <c r="E60" s="41"/>
      <c r="F60" s="41"/>
      <c r="G60" s="42"/>
      <c r="H60" s="55">
        <v>0</v>
      </c>
      <c r="I60" s="178">
        <v>0</v>
      </c>
      <c r="J60" s="43">
        <f t="shared" si="5"/>
        <v>0</v>
      </c>
      <c r="K60" s="44">
        <f t="shared" si="3"/>
        <v>0</v>
      </c>
      <c r="L60" s="116">
        <f t="shared" si="4"/>
        <v>0</v>
      </c>
      <c r="M60" s="126"/>
    </row>
    <row r="61" spans="1:17" ht="21" customHeight="1">
      <c r="A61" s="81">
        <v>34</v>
      </c>
      <c r="B61" s="41"/>
      <c r="C61" s="41"/>
      <c r="D61" s="41"/>
      <c r="E61" s="41"/>
      <c r="F61" s="41"/>
      <c r="G61" s="42"/>
      <c r="H61" s="55">
        <v>0</v>
      </c>
      <c r="I61" s="178">
        <v>0</v>
      </c>
      <c r="J61" s="43">
        <f t="shared" si="5"/>
        <v>0</v>
      </c>
      <c r="K61" s="44">
        <f t="shared" si="3"/>
        <v>0</v>
      </c>
      <c r="L61" s="116">
        <f t="shared" si="4"/>
        <v>0</v>
      </c>
      <c r="M61" s="126"/>
    </row>
    <row r="62" spans="1:17" ht="21" customHeight="1">
      <c r="A62" s="81">
        <v>35</v>
      </c>
      <c r="B62" s="41"/>
      <c r="C62" s="41"/>
      <c r="D62" s="41"/>
      <c r="E62" s="41"/>
      <c r="F62" s="41"/>
      <c r="G62" s="42"/>
      <c r="H62" s="55">
        <v>0</v>
      </c>
      <c r="I62" s="178">
        <v>0</v>
      </c>
      <c r="J62" s="43">
        <f t="shared" si="5"/>
        <v>0</v>
      </c>
      <c r="K62" s="44">
        <f t="shared" si="3"/>
        <v>0</v>
      </c>
      <c r="L62" s="116">
        <f t="shared" si="4"/>
        <v>0</v>
      </c>
      <c r="M62" s="126"/>
    </row>
    <row r="63" spans="1:17" ht="21" customHeight="1">
      <c r="A63" s="81">
        <v>36</v>
      </c>
      <c r="B63" s="41"/>
      <c r="C63" s="41"/>
      <c r="D63" s="41"/>
      <c r="E63" s="41"/>
      <c r="F63" s="41"/>
      <c r="G63" s="42"/>
      <c r="H63" s="55">
        <v>0</v>
      </c>
      <c r="I63" s="178">
        <v>0</v>
      </c>
      <c r="J63" s="43">
        <f t="shared" si="5"/>
        <v>0</v>
      </c>
      <c r="K63" s="44">
        <f t="shared" si="3"/>
        <v>0</v>
      </c>
      <c r="L63" s="116">
        <f t="shared" si="4"/>
        <v>0</v>
      </c>
      <c r="M63" s="126"/>
    </row>
    <row r="64" spans="1:17" ht="21" customHeight="1">
      <c r="A64" s="81">
        <v>37</v>
      </c>
      <c r="B64" s="41"/>
      <c r="C64" s="41"/>
      <c r="D64" s="41"/>
      <c r="E64" s="41"/>
      <c r="F64" s="41"/>
      <c r="G64" s="42"/>
      <c r="H64" s="55">
        <v>0</v>
      </c>
      <c r="I64" s="178">
        <v>0</v>
      </c>
      <c r="J64" s="43">
        <f t="shared" si="5"/>
        <v>0</v>
      </c>
      <c r="K64" s="44">
        <f t="shared" si="3"/>
        <v>0</v>
      </c>
      <c r="L64" s="116">
        <f t="shared" si="4"/>
        <v>0</v>
      </c>
      <c r="M64" s="126"/>
    </row>
    <row r="65" spans="1:16" ht="21" customHeight="1">
      <c r="A65" s="81">
        <v>38</v>
      </c>
      <c r="B65" s="41"/>
      <c r="C65" s="41"/>
      <c r="D65" s="41"/>
      <c r="E65" s="41"/>
      <c r="F65" s="41"/>
      <c r="G65" s="42"/>
      <c r="H65" s="55">
        <v>0</v>
      </c>
      <c r="I65" s="178">
        <v>0</v>
      </c>
      <c r="J65" s="43">
        <f t="shared" si="5"/>
        <v>0</v>
      </c>
      <c r="K65" s="44">
        <f t="shared" si="3"/>
        <v>0</v>
      </c>
      <c r="L65" s="116">
        <f t="shared" si="4"/>
        <v>0</v>
      </c>
      <c r="M65" s="126"/>
    </row>
    <row r="66" spans="1:16" ht="21" customHeight="1">
      <c r="A66" s="81">
        <v>39</v>
      </c>
      <c r="B66" s="41"/>
      <c r="C66" s="41"/>
      <c r="D66" s="41"/>
      <c r="E66" s="41"/>
      <c r="F66" s="41"/>
      <c r="G66" s="42"/>
      <c r="H66" s="55">
        <v>0</v>
      </c>
      <c r="I66" s="178">
        <v>0</v>
      </c>
      <c r="J66" s="43">
        <f t="shared" si="5"/>
        <v>0</v>
      </c>
      <c r="K66" s="44">
        <f t="shared" si="3"/>
        <v>0</v>
      </c>
      <c r="L66" s="116">
        <f t="shared" si="4"/>
        <v>0</v>
      </c>
      <c r="M66" s="126"/>
      <c r="P66" s="176"/>
    </row>
    <row r="67" spans="1:16" ht="21" customHeight="1" thickBot="1">
      <c r="A67" s="81">
        <v>40</v>
      </c>
      <c r="B67" s="82"/>
      <c r="C67" s="82"/>
      <c r="D67" s="82"/>
      <c r="E67" s="82"/>
      <c r="F67" s="82"/>
      <c r="G67" s="83"/>
      <c r="H67" s="93">
        <v>0</v>
      </c>
      <c r="I67" s="180">
        <v>0</v>
      </c>
      <c r="J67" s="43">
        <f t="shared" si="5"/>
        <v>0</v>
      </c>
      <c r="K67" s="85">
        <f t="shared" si="3"/>
        <v>0</v>
      </c>
      <c r="L67" s="117">
        <f t="shared" si="4"/>
        <v>0</v>
      </c>
      <c r="M67" s="127"/>
    </row>
    <row r="68" spans="1:16" ht="27" customHeight="1" thickBot="1">
      <c r="A68" s="28"/>
      <c r="B68" s="29"/>
      <c r="C68" s="29"/>
      <c r="D68" s="29"/>
      <c r="E68" s="29"/>
      <c r="F68" s="193"/>
      <c r="G68" s="194"/>
      <c r="H68" s="194"/>
      <c r="I68" s="194" t="s">
        <v>59</v>
      </c>
      <c r="J68" s="175">
        <f>IF(SUM(J48:J67)&gt;200,ROUND(SUM(J48:J67),0),SUM(J48:J67))</f>
        <v>0</v>
      </c>
      <c r="K68" s="195">
        <f>ROUND(J68,2)*$G$8</f>
        <v>0</v>
      </c>
      <c r="L68" s="195">
        <f>ROUND(J68,2)*$L$8</f>
        <v>0</v>
      </c>
      <c r="N68" s="30">
        <f>COUNTIF(G48:G57,"SI")</f>
        <v>0</v>
      </c>
    </row>
    <row r="69" spans="1:16" ht="10.95" customHeight="1" thickBot="1">
      <c r="A69" s="28"/>
      <c r="B69" s="212"/>
      <c r="C69" s="213"/>
      <c r="D69" s="213"/>
      <c r="E69" s="214"/>
      <c r="G69" s="201"/>
      <c r="H69" s="201"/>
      <c r="I69" s="201"/>
      <c r="J69" s="201"/>
      <c r="K69" s="201"/>
      <c r="L69" s="201"/>
    </row>
    <row r="70" spans="1:16" ht="12" customHeight="1" thickBot="1">
      <c r="A70" s="28"/>
      <c r="B70" s="196"/>
      <c r="C70" s="19"/>
      <c r="D70" s="19"/>
      <c r="E70" s="19"/>
      <c r="F70" s="20"/>
      <c r="G70" s="201"/>
      <c r="H70" s="201"/>
      <c r="I70" s="201"/>
      <c r="J70" s="201"/>
      <c r="K70" s="201"/>
      <c r="L70" s="201"/>
    </row>
    <row r="71" spans="1:16" ht="42" customHeight="1" thickBot="1">
      <c r="A71" s="21"/>
      <c r="B71" s="29"/>
      <c r="C71" s="15" t="s">
        <v>10</v>
      </c>
      <c r="D71" s="173"/>
      <c r="E71" s="174"/>
      <c r="F71" s="29"/>
      <c r="G71" s="177" t="s">
        <v>57</v>
      </c>
      <c r="H71" s="172"/>
      <c r="I71" s="32"/>
      <c r="J71" s="171"/>
      <c r="K71" s="33"/>
      <c r="L71" s="20"/>
    </row>
    <row r="72" spans="1:16" ht="19.95" customHeight="1">
      <c r="A72" s="21"/>
      <c r="B72" s="29"/>
      <c r="C72" s="29"/>
      <c r="F72" s="29"/>
      <c r="H72" s="21"/>
      <c r="I72" s="21"/>
      <c r="J72" s="21"/>
    </row>
    <row r="73" spans="1:16" ht="19.95" customHeight="1">
      <c r="A73" s="21"/>
      <c r="B73" s="29"/>
      <c r="C73" s="29"/>
      <c r="D73" s="29"/>
      <c r="E73" s="29"/>
      <c r="F73" s="29"/>
      <c r="G73" s="21"/>
      <c r="H73" s="21"/>
      <c r="I73" s="21"/>
      <c r="J73" s="21"/>
    </row>
    <row r="74" spans="1:16" ht="19.95" customHeight="1" thickBot="1"/>
    <row r="75" spans="1:16" ht="19.95" customHeight="1" thickBot="1">
      <c r="D75" s="18" t="s">
        <v>25</v>
      </c>
      <c r="K75" s="202" t="s">
        <v>66</v>
      </c>
      <c r="L75" s="203"/>
    </row>
    <row r="76" spans="1:16" ht="21" customHeight="1" thickBot="1"/>
    <row r="77" spans="1:16" ht="21.6" thickBot="1">
      <c r="B77" s="123" t="s">
        <v>1</v>
      </c>
      <c r="C77" s="204"/>
      <c r="D77" s="205"/>
      <c r="E77" s="205"/>
      <c r="F77" s="205"/>
      <c r="G77" s="206"/>
      <c r="I77" s="124" t="s">
        <v>14</v>
      </c>
      <c r="J77" s="204"/>
      <c r="K77" s="205"/>
      <c r="L77" s="205"/>
      <c r="M77" s="206"/>
    </row>
    <row r="78" spans="1:16" ht="16.2" thickBot="1">
      <c r="A78" s="4"/>
      <c r="B78" s="5"/>
      <c r="C78" s="6"/>
      <c r="D78" s="7"/>
      <c r="E78" s="5"/>
      <c r="F78" s="4"/>
      <c r="G78" s="17"/>
      <c r="H78" s="8"/>
      <c r="I78" s="8"/>
    </row>
    <row r="79" spans="1:16" s="31" customFormat="1" ht="34.950000000000003" customHeight="1" thickBot="1">
      <c r="A79" s="118"/>
      <c r="B79" s="207" t="s">
        <v>30</v>
      </c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9"/>
      <c r="N79" s="21"/>
    </row>
    <row r="80" spans="1:16" ht="16.2" thickBot="1"/>
    <row r="81" spans="1:13" ht="16.2" thickBot="1">
      <c r="A81" s="121"/>
      <c r="B81" s="122"/>
      <c r="C81" s="14"/>
      <c r="D81" s="119"/>
      <c r="E81" s="14"/>
      <c r="F81" s="120" t="s">
        <v>51</v>
      </c>
      <c r="G81" s="16">
        <v>105</v>
      </c>
      <c r="I81" s="11" t="s">
        <v>12</v>
      </c>
      <c r="J81" s="14"/>
      <c r="K81" s="14"/>
      <c r="L81" s="16">
        <f>G81*70%</f>
        <v>73.5</v>
      </c>
    </row>
    <row r="82" spans="1:13" ht="16.2" thickBot="1"/>
    <row r="83" spans="1:13" ht="47.4" thickBot="1">
      <c r="A83" s="210" t="s">
        <v>26</v>
      </c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125" t="s">
        <v>53</v>
      </c>
    </row>
    <row r="84" spans="1:13" ht="62.4">
      <c r="A84" s="114" t="s">
        <v>52</v>
      </c>
      <c r="B84" s="77" t="s">
        <v>4</v>
      </c>
      <c r="C84" s="77" t="s">
        <v>5</v>
      </c>
      <c r="D84" s="77" t="s">
        <v>6</v>
      </c>
      <c r="E84" s="77" t="s">
        <v>7</v>
      </c>
      <c r="F84" s="77" t="s">
        <v>21</v>
      </c>
      <c r="G84" s="78" t="s">
        <v>17</v>
      </c>
      <c r="H84" s="77" t="s">
        <v>27</v>
      </c>
      <c r="I84" s="157" t="s">
        <v>28</v>
      </c>
      <c r="J84" s="79" t="s">
        <v>20</v>
      </c>
      <c r="K84" s="80" t="s">
        <v>18</v>
      </c>
      <c r="L84" s="115" t="s">
        <v>19</v>
      </c>
      <c r="M84" s="128" t="s">
        <v>55</v>
      </c>
    </row>
    <row r="85" spans="1:13" ht="18">
      <c r="A85" s="81">
        <v>41</v>
      </c>
      <c r="B85" s="41" t="s">
        <v>63</v>
      </c>
      <c r="C85" s="41" t="s">
        <v>63</v>
      </c>
      <c r="D85" s="41" t="s">
        <v>63</v>
      </c>
      <c r="E85" s="41" t="s">
        <v>63</v>
      </c>
      <c r="F85" s="41"/>
      <c r="G85" s="42"/>
      <c r="H85" s="55">
        <v>0</v>
      </c>
      <c r="I85" s="178">
        <v>0</v>
      </c>
      <c r="J85" s="43">
        <f>ROUND(H85*I85,2)</f>
        <v>0</v>
      </c>
      <c r="K85" s="44">
        <f t="shared" ref="K85:K104" si="6">J85*$G$8</f>
        <v>0</v>
      </c>
      <c r="L85" s="116">
        <f t="shared" ref="L85:L104" si="7">J85*$L$8</f>
        <v>0</v>
      </c>
      <c r="M85" s="126"/>
    </row>
    <row r="86" spans="1:13" ht="18">
      <c r="A86" s="81">
        <v>42</v>
      </c>
      <c r="B86" s="41" t="s">
        <v>63</v>
      </c>
      <c r="C86" s="41" t="s">
        <v>63</v>
      </c>
      <c r="D86" s="41" t="s">
        <v>63</v>
      </c>
      <c r="E86" s="41" t="s">
        <v>63</v>
      </c>
      <c r="F86" s="41"/>
      <c r="G86" s="42"/>
      <c r="H86" s="55">
        <v>0</v>
      </c>
      <c r="I86" s="178">
        <v>0</v>
      </c>
      <c r="J86" s="43">
        <f t="shared" ref="J86:J104" si="8">ROUND(H86*I86,2)</f>
        <v>0</v>
      </c>
      <c r="K86" s="44">
        <f t="shared" si="6"/>
        <v>0</v>
      </c>
      <c r="L86" s="116">
        <f t="shared" si="7"/>
        <v>0</v>
      </c>
      <c r="M86" s="126"/>
    </row>
    <row r="87" spans="1:13" ht="18">
      <c r="A87" s="81">
        <v>43</v>
      </c>
      <c r="B87" s="41" t="s">
        <v>63</v>
      </c>
      <c r="C87" s="41" t="s">
        <v>63</v>
      </c>
      <c r="D87" s="41" t="s">
        <v>63</v>
      </c>
      <c r="E87" s="41" t="s">
        <v>63</v>
      </c>
      <c r="F87" s="41"/>
      <c r="G87" s="42"/>
      <c r="H87" s="55">
        <v>0</v>
      </c>
      <c r="I87" s="181">
        <v>0</v>
      </c>
      <c r="J87" s="43">
        <f t="shared" si="8"/>
        <v>0</v>
      </c>
      <c r="K87" s="44">
        <f t="shared" si="6"/>
        <v>0</v>
      </c>
      <c r="L87" s="116">
        <f t="shared" si="7"/>
        <v>0</v>
      </c>
      <c r="M87" s="126"/>
    </row>
    <row r="88" spans="1:13" ht="18">
      <c r="A88" s="81">
        <v>44</v>
      </c>
      <c r="B88" s="41" t="s">
        <v>63</v>
      </c>
      <c r="C88" s="41" t="s">
        <v>63</v>
      </c>
      <c r="D88" s="41" t="s">
        <v>63</v>
      </c>
      <c r="E88" s="41" t="s">
        <v>63</v>
      </c>
      <c r="F88" s="41"/>
      <c r="G88" s="42"/>
      <c r="H88" s="55">
        <v>0</v>
      </c>
      <c r="I88" s="178">
        <v>0</v>
      </c>
      <c r="J88" s="43">
        <f t="shared" si="8"/>
        <v>0</v>
      </c>
      <c r="K88" s="44">
        <f t="shared" si="6"/>
        <v>0</v>
      </c>
      <c r="L88" s="116">
        <f t="shared" si="7"/>
        <v>0</v>
      </c>
      <c r="M88" s="126"/>
    </row>
    <row r="89" spans="1:13" ht="18">
      <c r="A89" s="81">
        <v>45</v>
      </c>
      <c r="B89" s="41" t="s">
        <v>63</v>
      </c>
      <c r="C89" s="41" t="s">
        <v>63</v>
      </c>
      <c r="D89" s="41" t="s">
        <v>63</v>
      </c>
      <c r="E89" s="41" t="s">
        <v>63</v>
      </c>
      <c r="F89" s="41"/>
      <c r="G89" s="42"/>
      <c r="H89" s="55">
        <v>0</v>
      </c>
      <c r="I89" s="178">
        <v>0</v>
      </c>
      <c r="J89" s="43">
        <f t="shared" si="8"/>
        <v>0</v>
      </c>
      <c r="K89" s="44">
        <f t="shared" si="6"/>
        <v>0</v>
      </c>
      <c r="L89" s="116">
        <f t="shared" si="7"/>
        <v>0</v>
      </c>
      <c r="M89" s="126"/>
    </row>
    <row r="90" spans="1:13" ht="18">
      <c r="A90" s="81">
        <v>46</v>
      </c>
      <c r="B90" s="41" t="s">
        <v>63</v>
      </c>
      <c r="C90" s="41" t="s">
        <v>63</v>
      </c>
      <c r="D90" s="41" t="s">
        <v>63</v>
      </c>
      <c r="E90" s="41" t="s">
        <v>63</v>
      </c>
      <c r="F90" s="41"/>
      <c r="G90" s="42"/>
      <c r="H90" s="55">
        <v>0</v>
      </c>
      <c r="I90" s="178">
        <v>0</v>
      </c>
      <c r="J90" s="43">
        <f t="shared" si="8"/>
        <v>0</v>
      </c>
      <c r="K90" s="44">
        <f t="shared" si="6"/>
        <v>0</v>
      </c>
      <c r="L90" s="116">
        <f t="shared" si="7"/>
        <v>0</v>
      </c>
      <c r="M90" s="126"/>
    </row>
    <row r="91" spans="1:13" ht="18">
      <c r="A91" s="81">
        <v>47</v>
      </c>
      <c r="B91" s="41" t="s">
        <v>63</v>
      </c>
      <c r="C91" s="41" t="s">
        <v>63</v>
      </c>
      <c r="D91" s="41" t="s">
        <v>63</v>
      </c>
      <c r="E91" s="41" t="s">
        <v>63</v>
      </c>
      <c r="F91" s="41"/>
      <c r="G91" s="42"/>
      <c r="H91" s="55">
        <v>0</v>
      </c>
      <c r="I91" s="178">
        <v>0</v>
      </c>
      <c r="J91" s="43">
        <f t="shared" si="8"/>
        <v>0</v>
      </c>
      <c r="K91" s="44">
        <f t="shared" si="6"/>
        <v>0</v>
      </c>
      <c r="L91" s="116">
        <f t="shared" si="7"/>
        <v>0</v>
      </c>
      <c r="M91" s="126"/>
    </row>
    <row r="92" spans="1:13" ht="18">
      <c r="A92" s="81">
        <v>48</v>
      </c>
      <c r="B92" s="41" t="s">
        <v>63</v>
      </c>
      <c r="C92" s="41" t="s">
        <v>63</v>
      </c>
      <c r="D92" s="41" t="s">
        <v>63</v>
      </c>
      <c r="E92" s="41" t="s">
        <v>63</v>
      </c>
      <c r="F92" s="41"/>
      <c r="G92" s="42"/>
      <c r="H92" s="55">
        <v>0</v>
      </c>
      <c r="I92" s="178">
        <v>0</v>
      </c>
      <c r="J92" s="43">
        <f t="shared" si="8"/>
        <v>0</v>
      </c>
      <c r="K92" s="44">
        <f t="shared" si="6"/>
        <v>0</v>
      </c>
      <c r="L92" s="116">
        <f t="shared" si="7"/>
        <v>0</v>
      </c>
      <c r="M92" s="126"/>
    </row>
    <row r="93" spans="1:13" ht="18">
      <c r="A93" s="81">
        <v>49</v>
      </c>
      <c r="B93" s="41" t="s">
        <v>63</v>
      </c>
      <c r="C93" s="41" t="s">
        <v>63</v>
      </c>
      <c r="D93" s="41" t="s">
        <v>63</v>
      </c>
      <c r="E93" s="41" t="s">
        <v>63</v>
      </c>
      <c r="F93" s="41"/>
      <c r="G93" s="42"/>
      <c r="H93" s="55">
        <v>0</v>
      </c>
      <c r="I93" s="178">
        <v>0</v>
      </c>
      <c r="J93" s="43">
        <f t="shared" si="8"/>
        <v>0</v>
      </c>
      <c r="K93" s="44">
        <f t="shared" si="6"/>
        <v>0</v>
      </c>
      <c r="L93" s="116">
        <f t="shared" si="7"/>
        <v>0</v>
      </c>
      <c r="M93" s="126"/>
    </row>
    <row r="94" spans="1:13" ht="18">
      <c r="A94" s="81">
        <v>50</v>
      </c>
      <c r="B94" s="41" t="s">
        <v>63</v>
      </c>
      <c r="C94" s="41" t="s">
        <v>63</v>
      </c>
      <c r="D94" s="41" t="s">
        <v>63</v>
      </c>
      <c r="E94" s="41" t="s">
        <v>63</v>
      </c>
      <c r="F94" s="41"/>
      <c r="G94" s="42"/>
      <c r="H94" s="55">
        <v>0</v>
      </c>
      <c r="I94" s="178">
        <v>0</v>
      </c>
      <c r="J94" s="43">
        <f t="shared" si="8"/>
        <v>0</v>
      </c>
      <c r="K94" s="44">
        <f t="shared" si="6"/>
        <v>0</v>
      </c>
      <c r="L94" s="116">
        <f t="shared" si="7"/>
        <v>0</v>
      </c>
      <c r="M94" s="126"/>
    </row>
    <row r="95" spans="1:13" ht="18">
      <c r="A95" s="81">
        <v>51</v>
      </c>
      <c r="B95" s="41" t="s">
        <v>63</v>
      </c>
      <c r="C95" s="41" t="s">
        <v>63</v>
      </c>
      <c r="D95" s="41" t="s">
        <v>63</v>
      </c>
      <c r="E95" s="41" t="s">
        <v>63</v>
      </c>
      <c r="F95" s="41"/>
      <c r="G95" s="42"/>
      <c r="H95" s="55">
        <v>0</v>
      </c>
      <c r="I95" s="178">
        <v>0</v>
      </c>
      <c r="J95" s="43">
        <f t="shared" si="8"/>
        <v>0</v>
      </c>
      <c r="K95" s="44">
        <f t="shared" si="6"/>
        <v>0</v>
      </c>
      <c r="L95" s="116">
        <f t="shared" si="7"/>
        <v>0</v>
      </c>
      <c r="M95" s="126"/>
    </row>
    <row r="96" spans="1:13" ht="18">
      <c r="A96" s="81">
        <v>52</v>
      </c>
      <c r="B96" s="41" t="s">
        <v>63</v>
      </c>
      <c r="C96" s="41" t="s">
        <v>63</v>
      </c>
      <c r="D96" s="41" t="s">
        <v>63</v>
      </c>
      <c r="E96" s="41" t="s">
        <v>63</v>
      </c>
      <c r="F96" s="41"/>
      <c r="G96" s="42"/>
      <c r="H96" s="55">
        <v>0</v>
      </c>
      <c r="I96" s="178">
        <v>0</v>
      </c>
      <c r="J96" s="43">
        <f t="shared" si="8"/>
        <v>0</v>
      </c>
      <c r="K96" s="44">
        <f t="shared" si="6"/>
        <v>0</v>
      </c>
      <c r="L96" s="116">
        <f t="shared" si="7"/>
        <v>0</v>
      </c>
      <c r="M96" s="126"/>
    </row>
    <row r="97" spans="1:13" ht="18">
      <c r="A97" s="81">
        <v>53</v>
      </c>
      <c r="B97" s="41" t="s">
        <v>63</v>
      </c>
      <c r="C97" s="41" t="s">
        <v>63</v>
      </c>
      <c r="D97" s="41" t="s">
        <v>63</v>
      </c>
      <c r="E97" s="41" t="s">
        <v>63</v>
      </c>
      <c r="F97" s="41"/>
      <c r="G97" s="42"/>
      <c r="H97" s="55">
        <v>0</v>
      </c>
      <c r="I97" s="178">
        <v>0</v>
      </c>
      <c r="J97" s="43">
        <f t="shared" si="8"/>
        <v>0</v>
      </c>
      <c r="K97" s="44">
        <f t="shared" si="6"/>
        <v>0</v>
      </c>
      <c r="L97" s="116">
        <f t="shared" si="7"/>
        <v>0</v>
      </c>
      <c r="M97" s="126"/>
    </row>
    <row r="98" spans="1:13" ht="18">
      <c r="A98" s="81">
        <v>54</v>
      </c>
      <c r="B98" s="41" t="s">
        <v>63</v>
      </c>
      <c r="C98" s="41" t="s">
        <v>63</v>
      </c>
      <c r="D98" s="41" t="s">
        <v>63</v>
      </c>
      <c r="E98" s="41" t="s">
        <v>63</v>
      </c>
      <c r="F98" s="41"/>
      <c r="G98" s="42"/>
      <c r="H98" s="55">
        <v>0</v>
      </c>
      <c r="I98" s="178">
        <v>0</v>
      </c>
      <c r="J98" s="43">
        <f t="shared" si="8"/>
        <v>0</v>
      </c>
      <c r="K98" s="44">
        <f t="shared" si="6"/>
        <v>0</v>
      </c>
      <c r="L98" s="116">
        <f t="shared" si="7"/>
        <v>0</v>
      </c>
      <c r="M98" s="126"/>
    </row>
    <row r="99" spans="1:13" ht="18">
      <c r="A99" s="81">
        <v>55</v>
      </c>
      <c r="B99" s="41" t="s">
        <v>63</v>
      </c>
      <c r="C99" s="41" t="s">
        <v>63</v>
      </c>
      <c r="D99" s="41" t="s">
        <v>63</v>
      </c>
      <c r="E99" s="41" t="s">
        <v>63</v>
      </c>
      <c r="F99" s="41"/>
      <c r="G99" s="42"/>
      <c r="H99" s="55">
        <v>0</v>
      </c>
      <c r="I99" s="178">
        <v>0</v>
      </c>
      <c r="J99" s="43">
        <f t="shared" si="8"/>
        <v>0</v>
      </c>
      <c r="K99" s="44">
        <f t="shared" si="6"/>
        <v>0</v>
      </c>
      <c r="L99" s="116">
        <f t="shared" si="7"/>
        <v>0</v>
      </c>
      <c r="M99" s="126"/>
    </row>
    <row r="100" spans="1:13" ht="18">
      <c r="A100" s="81">
        <v>56</v>
      </c>
      <c r="B100" s="41" t="s">
        <v>63</v>
      </c>
      <c r="C100" s="41" t="s">
        <v>63</v>
      </c>
      <c r="D100" s="41" t="s">
        <v>63</v>
      </c>
      <c r="E100" s="41" t="s">
        <v>63</v>
      </c>
      <c r="F100" s="41"/>
      <c r="G100" s="42"/>
      <c r="H100" s="55">
        <v>0</v>
      </c>
      <c r="I100" s="178">
        <v>0</v>
      </c>
      <c r="J100" s="43">
        <f t="shared" si="8"/>
        <v>0</v>
      </c>
      <c r="K100" s="44">
        <f t="shared" si="6"/>
        <v>0</v>
      </c>
      <c r="L100" s="116">
        <f t="shared" si="7"/>
        <v>0</v>
      </c>
      <c r="M100" s="126"/>
    </row>
    <row r="101" spans="1:13" ht="18">
      <c r="A101" s="81">
        <v>57</v>
      </c>
      <c r="B101" s="41" t="s">
        <v>63</v>
      </c>
      <c r="C101" s="41" t="s">
        <v>63</v>
      </c>
      <c r="D101" s="41" t="s">
        <v>63</v>
      </c>
      <c r="E101" s="41" t="s">
        <v>63</v>
      </c>
      <c r="F101" s="41"/>
      <c r="G101" s="42"/>
      <c r="H101" s="55">
        <v>0</v>
      </c>
      <c r="I101" s="178">
        <v>0</v>
      </c>
      <c r="J101" s="43">
        <f t="shared" si="8"/>
        <v>0</v>
      </c>
      <c r="K101" s="44">
        <f t="shared" si="6"/>
        <v>0</v>
      </c>
      <c r="L101" s="116">
        <f t="shared" si="7"/>
        <v>0</v>
      </c>
      <c r="M101" s="126"/>
    </row>
    <row r="102" spans="1:13" ht="18">
      <c r="A102" s="81">
        <v>58</v>
      </c>
      <c r="B102" s="41" t="s">
        <v>63</v>
      </c>
      <c r="C102" s="41" t="s">
        <v>63</v>
      </c>
      <c r="D102" s="41" t="s">
        <v>63</v>
      </c>
      <c r="E102" s="41" t="s">
        <v>63</v>
      </c>
      <c r="F102" s="41"/>
      <c r="G102" s="42"/>
      <c r="H102" s="55">
        <v>0</v>
      </c>
      <c r="I102" s="178">
        <v>0</v>
      </c>
      <c r="J102" s="43">
        <f t="shared" si="8"/>
        <v>0</v>
      </c>
      <c r="K102" s="44">
        <f t="shared" si="6"/>
        <v>0</v>
      </c>
      <c r="L102" s="116">
        <f t="shared" si="7"/>
        <v>0</v>
      </c>
      <c r="M102" s="126"/>
    </row>
    <row r="103" spans="1:13" ht="18">
      <c r="A103" s="81">
        <v>59</v>
      </c>
      <c r="B103" s="41" t="s">
        <v>63</v>
      </c>
      <c r="C103" s="41" t="s">
        <v>63</v>
      </c>
      <c r="D103" s="41" t="s">
        <v>63</v>
      </c>
      <c r="E103" s="41" t="s">
        <v>63</v>
      </c>
      <c r="F103" s="41"/>
      <c r="G103" s="42"/>
      <c r="H103" s="55">
        <v>0</v>
      </c>
      <c r="I103" s="178">
        <v>0</v>
      </c>
      <c r="J103" s="43">
        <f t="shared" si="8"/>
        <v>0</v>
      </c>
      <c r="K103" s="44">
        <f t="shared" si="6"/>
        <v>0</v>
      </c>
      <c r="L103" s="116">
        <f t="shared" si="7"/>
        <v>0</v>
      </c>
      <c r="M103" s="126"/>
    </row>
    <row r="104" spans="1:13" ht="18.600000000000001" thickBot="1">
      <c r="A104" s="81">
        <v>60</v>
      </c>
      <c r="B104" s="41" t="s">
        <v>63</v>
      </c>
      <c r="C104" s="41" t="s">
        <v>63</v>
      </c>
      <c r="D104" s="41" t="s">
        <v>63</v>
      </c>
      <c r="E104" s="41" t="s">
        <v>63</v>
      </c>
      <c r="F104" s="82"/>
      <c r="G104" s="83"/>
      <c r="H104" s="93">
        <v>0</v>
      </c>
      <c r="I104" s="180">
        <v>0</v>
      </c>
      <c r="J104" s="43">
        <f t="shared" si="8"/>
        <v>0</v>
      </c>
      <c r="K104" s="85">
        <f t="shared" si="6"/>
        <v>0</v>
      </c>
      <c r="L104" s="117">
        <f t="shared" si="7"/>
        <v>0</v>
      </c>
      <c r="M104" s="127"/>
    </row>
    <row r="105" spans="1:13" ht="24" customHeight="1" thickBot="1">
      <c r="A105" s="28"/>
      <c r="B105" s="29"/>
      <c r="C105" s="29"/>
      <c r="D105" s="29"/>
      <c r="E105" s="29"/>
      <c r="F105" s="193"/>
      <c r="G105" s="194"/>
      <c r="H105" s="194"/>
      <c r="I105" s="194" t="s">
        <v>64</v>
      </c>
      <c r="J105" s="175">
        <f>IF(SUM(J85:J104)&gt;200,ROUND(SUM(J85:J104),0),SUM(J85:J104))</f>
        <v>0</v>
      </c>
      <c r="K105" s="195">
        <f>ROUND(J105,2)*$G$8</f>
        <v>0</v>
      </c>
      <c r="L105" s="195">
        <f>ROUND(J105,2)*$L$8</f>
        <v>0</v>
      </c>
    </row>
    <row r="106" spans="1:13" ht="25.95" customHeight="1" thickBot="1">
      <c r="A106" s="28"/>
      <c r="B106" s="212" t="str">
        <f>IF(B107&gt;0,"ALLEGARE DICHIARAZIONE PER COMODATO"," ")</f>
        <v xml:space="preserve"> </v>
      </c>
      <c r="C106" s="213"/>
      <c r="D106" s="213"/>
      <c r="E106" s="214"/>
      <c r="G106" s="201" t="str">
        <f>IF(J105&gt;200,"ATTENZIONE: volume massimo superato. RIDURRE A NON più di 200mq"," ")</f>
        <v xml:space="preserve"> </v>
      </c>
      <c r="H106" s="201"/>
      <c r="I106" s="201"/>
      <c r="J106" s="201"/>
      <c r="K106" s="201"/>
      <c r="L106" s="201"/>
    </row>
    <row r="107" spans="1:13" ht="25.95" customHeight="1" thickBot="1">
      <c r="A107" s="28"/>
      <c r="B107" s="197">
        <f>SUM(C107:E107)</f>
        <v>0</v>
      </c>
      <c r="C107" s="197">
        <f>COUNTIF(G12:G31,"SI")</f>
        <v>0</v>
      </c>
      <c r="D107" s="197">
        <f>COUNTIF(G48:G67,"SI")</f>
        <v>0</v>
      </c>
      <c r="E107" s="197">
        <f>COUNTIF(G85:G104,"SI")</f>
        <v>0</v>
      </c>
      <c r="F107" s="20"/>
      <c r="G107" s="201"/>
      <c r="H107" s="201"/>
      <c r="I107" s="201"/>
      <c r="J107" s="201"/>
      <c r="K107" s="201"/>
      <c r="L107" s="201"/>
    </row>
    <row r="108" spans="1:13" ht="40.950000000000003" customHeight="1" thickBot="1">
      <c r="A108" s="21"/>
      <c r="B108" s="29"/>
      <c r="C108" s="15" t="s">
        <v>10</v>
      </c>
      <c r="D108" s="173"/>
      <c r="E108" s="174"/>
      <c r="F108" s="29"/>
      <c r="G108" s="177" t="s">
        <v>57</v>
      </c>
      <c r="H108" s="172"/>
      <c r="I108" s="32"/>
      <c r="J108" s="171"/>
      <c r="K108" s="33"/>
      <c r="L108" s="20"/>
      <c r="M108" s="183">
        <f>SUM(J85:J104)</f>
        <v>0</v>
      </c>
    </row>
    <row r="109" spans="1:13">
      <c r="A109" s="21"/>
      <c r="B109" s="29"/>
      <c r="C109" s="29"/>
      <c r="F109" s="29"/>
      <c r="H109" s="21"/>
      <c r="I109" s="21"/>
      <c r="J109" s="21"/>
    </row>
    <row r="111" spans="1:13" ht="16.2" thickBot="1"/>
    <row r="112" spans="1:13" ht="19.95" customHeight="1" thickBot="1">
      <c r="D112" s="18" t="s">
        <v>25</v>
      </c>
      <c r="K112" s="202" t="s">
        <v>65</v>
      </c>
      <c r="L112" s="203"/>
    </row>
    <row r="113" spans="1:14" ht="21" customHeight="1" thickBot="1"/>
    <row r="114" spans="1:14" ht="21.6" thickBot="1">
      <c r="B114" s="123" t="s">
        <v>1</v>
      </c>
      <c r="C114" s="204"/>
      <c r="D114" s="205"/>
      <c r="E114" s="205"/>
      <c r="F114" s="205"/>
      <c r="G114" s="206"/>
      <c r="I114" s="124" t="s">
        <v>14</v>
      </c>
      <c r="J114" s="204"/>
      <c r="K114" s="205"/>
      <c r="L114" s="205"/>
      <c r="M114" s="206"/>
    </row>
    <row r="115" spans="1:14" ht="16.2" thickBot="1">
      <c r="A115" s="4"/>
      <c r="B115" s="5"/>
      <c r="C115" s="6"/>
      <c r="D115" s="7"/>
      <c r="E115" s="5"/>
      <c r="F115" s="4"/>
      <c r="G115" s="17"/>
      <c r="H115" s="8"/>
      <c r="I115" s="8"/>
    </row>
    <row r="116" spans="1:14" s="31" customFormat="1" ht="34.950000000000003" customHeight="1" thickBot="1">
      <c r="A116" s="118"/>
      <c r="B116" s="207" t="s">
        <v>30</v>
      </c>
      <c r="C116" s="208"/>
      <c r="D116" s="208"/>
      <c r="E116" s="208"/>
      <c r="F116" s="208"/>
      <c r="G116" s="208"/>
      <c r="H116" s="208"/>
      <c r="I116" s="208"/>
      <c r="J116" s="208"/>
      <c r="K116" s="208"/>
      <c r="L116" s="208"/>
      <c r="M116" s="209"/>
      <c r="N116" s="21"/>
    </row>
    <row r="117" spans="1:14" ht="16.2" thickBot="1"/>
    <row r="118" spans="1:14" ht="16.2" thickBot="1">
      <c r="A118" s="121"/>
      <c r="B118" s="122"/>
      <c r="C118" s="14"/>
      <c r="D118" s="119"/>
      <c r="E118" s="14"/>
      <c r="F118" s="120" t="s">
        <v>51</v>
      </c>
      <c r="G118" s="16">
        <v>105</v>
      </c>
      <c r="I118" s="11" t="s">
        <v>12</v>
      </c>
      <c r="J118" s="14"/>
      <c r="K118" s="14"/>
      <c r="L118" s="16">
        <f>G118*70%</f>
        <v>73.5</v>
      </c>
    </row>
    <row r="119" spans="1:14" ht="16.2" thickBot="1"/>
    <row r="120" spans="1:14" ht="47.4" thickBot="1">
      <c r="A120" s="210" t="s">
        <v>26</v>
      </c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125" t="s">
        <v>53</v>
      </c>
    </row>
    <row r="121" spans="1:14" ht="62.4">
      <c r="A121" s="114" t="s">
        <v>52</v>
      </c>
      <c r="B121" s="77" t="s">
        <v>4</v>
      </c>
      <c r="C121" s="77" t="s">
        <v>5</v>
      </c>
      <c r="D121" s="77" t="s">
        <v>6</v>
      </c>
      <c r="E121" s="77" t="s">
        <v>7</v>
      </c>
      <c r="F121" s="77" t="s">
        <v>21</v>
      </c>
      <c r="G121" s="78" t="s">
        <v>17</v>
      </c>
      <c r="H121" s="77" t="s">
        <v>27</v>
      </c>
      <c r="I121" s="157" t="s">
        <v>28</v>
      </c>
      <c r="J121" s="79" t="s">
        <v>20</v>
      </c>
      <c r="K121" s="80" t="s">
        <v>18</v>
      </c>
      <c r="L121" s="115" t="s">
        <v>19</v>
      </c>
      <c r="M121" s="128" t="s">
        <v>55</v>
      </c>
    </row>
    <row r="122" spans="1:14" ht="18">
      <c r="A122" s="81">
        <v>61</v>
      </c>
      <c r="B122" s="41" t="s">
        <v>63</v>
      </c>
      <c r="C122" s="41" t="s">
        <v>63</v>
      </c>
      <c r="D122" s="41" t="s">
        <v>63</v>
      </c>
      <c r="E122" s="41" t="s">
        <v>63</v>
      </c>
      <c r="F122" s="41"/>
      <c r="G122" s="42"/>
      <c r="H122" s="55">
        <v>0</v>
      </c>
      <c r="I122" s="178">
        <v>0</v>
      </c>
      <c r="J122" s="43">
        <f>ROUND(H122*I122,2)</f>
        <v>0</v>
      </c>
      <c r="K122" s="44">
        <f t="shared" ref="K122:K141" si="9">J122*$G$8</f>
        <v>0</v>
      </c>
      <c r="L122" s="116">
        <f t="shared" ref="L122:L141" si="10">J122*$L$8</f>
        <v>0</v>
      </c>
      <c r="M122" s="126"/>
    </row>
    <row r="123" spans="1:14" ht="18">
      <c r="A123" s="81">
        <v>62</v>
      </c>
      <c r="B123" s="41" t="s">
        <v>63</v>
      </c>
      <c r="C123" s="41" t="s">
        <v>63</v>
      </c>
      <c r="D123" s="41" t="s">
        <v>63</v>
      </c>
      <c r="E123" s="41" t="s">
        <v>63</v>
      </c>
      <c r="F123" s="41"/>
      <c r="G123" s="42"/>
      <c r="H123" s="55">
        <v>0</v>
      </c>
      <c r="I123" s="178">
        <v>0</v>
      </c>
      <c r="J123" s="43">
        <f t="shared" ref="J123:J141" si="11">ROUND(H123*I123,2)</f>
        <v>0</v>
      </c>
      <c r="K123" s="44">
        <f t="shared" si="9"/>
        <v>0</v>
      </c>
      <c r="L123" s="116">
        <f t="shared" si="10"/>
        <v>0</v>
      </c>
      <c r="M123" s="126"/>
    </row>
    <row r="124" spans="1:14" ht="18">
      <c r="A124" s="81">
        <v>63</v>
      </c>
      <c r="B124" s="41" t="s">
        <v>63</v>
      </c>
      <c r="C124" s="41" t="s">
        <v>63</v>
      </c>
      <c r="D124" s="41" t="s">
        <v>63</v>
      </c>
      <c r="E124" s="41" t="s">
        <v>63</v>
      </c>
      <c r="F124" s="41"/>
      <c r="G124" s="42"/>
      <c r="H124" s="55">
        <v>0</v>
      </c>
      <c r="I124" s="181">
        <v>0</v>
      </c>
      <c r="J124" s="43">
        <f t="shared" si="11"/>
        <v>0</v>
      </c>
      <c r="K124" s="44">
        <f t="shared" si="9"/>
        <v>0</v>
      </c>
      <c r="L124" s="116">
        <f t="shared" si="10"/>
        <v>0</v>
      </c>
      <c r="M124" s="126"/>
    </row>
    <row r="125" spans="1:14" ht="18">
      <c r="A125" s="81">
        <v>64</v>
      </c>
      <c r="B125" s="41" t="s">
        <v>63</v>
      </c>
      <c r="C125" s="41" t="s">
        <v>63</v>
      </c>
      <c r="D125" s="41" t="s">
        <v>63</v>
      </c>
      <c r="E125" s="41" t="s">
        <v>63</v>
      </c>
      <c r="F125" s="41"/>
      <c r="G125" s="42"/>
      <c r="H125" s="55">
        <v>0</v>
      </c>
      <c r="I125" s="178">
        <v>0</v>
      </c>
      <c r="J125" s="43">
        <f t="shared" si="11"/>
        <v>0</v>
      </c>
      <c r="K125" s="44">
        <f t="shared" si="9"/>
        <v>0</v>
      </c>
      <c r="L125" s="116">
        <f t="shared" si="10"/>
        <v>0</v>
      </c>
      <c r="M125" s="126"/>
    </row>
    <row r="126" spans="1:14" ht="18">
      <c r="A126" s="81">
        <v>65</v>
      </c>
      <c r="B126" s="41" t="s">
        <v>63</v>
      </c>
      <c r="C126" s="41" t="s">
        <v>63</v>
      </c>
      <c r="D126" s="41" t="s">
        <v>63</v>
      </c>
      <c r="E126" s="41" t="s">
        <v>63</v>
      </c>
      <c r="F126" s="41"/>
      <c r="G126" s="42"/>
      <c r="H126" s="55">
        <v>0</v>
      </c>
      <c r="I126" s="178">
        <v>0</v>
      </c>
      <c r="J126" s="43">
        <f t="shared" si="11"/>
        <v>0</v>
      </c>
      <c r="K126" s="44">
        <f t="shared" si="9"/>
        <v>0</v>
      </c>
      <c r="L126" s="116">
        <f t="shared" si="10"/>
        <v>0</v>
      </c>
      <c r="M126" s="126"/>
    </row>
    <row r="127" spans="1:14" ht="18">
      <c r="A127" s="81">
        <v>66</v>
      </c>
      <c r="B127" s="41" t="s">
        <v>63</v>
      </c>
      <c r="C127" s="41" t="s">
        <v>63</v>
      </c>
      <c r="D127" s="41" t="s">
        <v>63</v>
      </c>
      <c r="E127" s="41" t="s">
        <v>63</v>
      </c>
      <c r="F127" s="41"/>
      <c r="G127" s="42"/>
      <c r="H127" s="55">
        <v>0</v>
      </c>
      <c r="I127" s="178">
        <v>0</v>
      </c>
      <c r="J127" s="43">
        <f t="shared" si="11"/>
        <v>0</v>
      </c>
      <c r="K127" s="44">
        <f t="shared" si="9"/>
        <v>0</v>
      </c>
      <c r="L127" s="116">
        <f t="shared" si="10"/>
        <v>0</v>
      </c>
      <c r="M127" s="126"/>
    </row>
    <row r="128" spans="1:14" ht="18">
      <c r="A128" s="81">
        <v>67</v>
      </c>
      <c r="B128" s="41" t="s">
        <v>63</v>
      </c>
      <c r="C128" s="41" t="s">
        <v>63</v>
      </c>
      <c r="D128" s="41" t="s">
        <v>63</v>
      </c>
      <c r="E128" s="41" t="s">
        <v>63</v>
      </c>
      <c r="F128" s="41"/>
      <c r="G128" s="42"/>
      <c r="H128" s="55">
        <v>0</v>
      </c>
      <c r="I128" s="178">
        <v>0</v>
      </c>
      <c r="J128" s="43">
        <f t="shared" si="11"/>
        <v>0</v>
      </c>
      <c r="K128" s="44">
        <f t="shared" si="9"/>
        <v>0</v>
      </c>
      <c r="L128" s="116">
        <f t="shared" si="10"/>
        <v>0</v>
      </c>
      <c r="M128" s="126"/>
    </row>
    <row r="129" spans="1:13" ht="18">
      <c r="A129" s="81">
        <v>68</v>
      </c>
      <c r="B129" s="41" t="s">
        <v>63</v>
      </c>
      <c r="C129" s="41" t="s">
        <v>63</v>
      </c>
      <c r="D129" s="41" t="s">
        <v>63</v>
      </c>
      <c r="E129" s="41" t="s">
        <v>63</v>
      </c>
      <c r="F129" s="41"/>
      <c r="G129" s="42"/>
      <c r="H129" s="55">
        <v>0</v>
      </c>
      <c r="I129" s="178">
        <v>0</v>
      </c>
      <c r="J129" s="43">
        <f t="shared" si="11"/>
        <v>0</v>
      </c>
      <c r="K129" s="44">
        <f t="shared" si="9"/>
        <v>0</v>
      </c>
      <c r="L129" s="116">
        <f t="shared" si="10"/>
        <v>0</v>
      </c>
      <c r="M129" s="126"/>
    </row>
    <row r="130" spans="1:13" ht="18">
      <c r="A130" s="81">
        <v>69</v>
      </c>
      <c r="B130" s="41" t="s">
        <v>63</v>
      </c>
      <c r="C130" s="41" t="s">
        <v>63</v>
      </c>
      <c r="D130" s="41" t="s">
        <v>63</v>
      </c>
      <c r="E130" s="41" t="s">
        <v>63</v>
      </c>
      <c r="F130" s="41"/>
      <c r="G130" s="42"/>
      <c r="H130" s="55">
        <v>0</v>
      </c>
      <c r="I130" s="178">
        <v>0</v>
      </c>
      <c r="J130" s="43">
        <f t="shared" si="11"/>
        <v>0</v>
      </c>
      <c r="K130" s="44">
        <f t="shared" si="9"/>
        <v>0</v>
      </c>
      <c r="L130" s="116">
        <f t="shared" si="10"/>
        <v>0</v>
      </c>
      <c r="M130" s="126"/>
    </row>
    <row r="131" spans="1:13" ht="18">
      <c r="A131" s="81">
        <v>70</v>
      </c>
      <c r="B131" s="41" t="s">
        <v>63</v>
      </c>
      <c r="C131" s="41" t="s">
        <v>63</v>
      </c>
      <c r="D131" s="41" t="s">
        <v>63</v>
      </c>
      <c r="E131" s="41" t="s">
        <v>63</v>
      </c>
      <c r="F131" s="41"/>
      <c r="G131" s="42"/>
      <c r="H131" s="55">
        <v>0</v>
      </c>
      <c r="I131" s="178">
        <v>0</v>
      </c>
      <c r="J131" s="43">
        <f t="shared" si="11"/>
        <v>0</v>
      </c>
      <c r="K131" s="44">
        <f t="shared" si="9"/>
        <v>0</v>
      </c>
      <c r="L131" s="116">
        <f t="shared" si="10"/>
        <v>0</v>
      </c>
      <c r="M131" s="126"/>
    </row>
    <row r="132" spans="1:13" ht="18">
      <c r="A132" s="81">
        <v>71</v>
      </c>
      <c r="B132" s="41" t="s">
        <v>63</v>
      </c>
      <c r="C132" s="41" t="s">
        <v>63</v>
      </c>
      <c r="D132" s="41" t="s">
        <v>63</v>
      </c>
      <c r="E132" s="41" t="s">
        <v>63</v>
      </c>
      <c r="F132" s="41"/>
      <c r="G132" s="42"/>
      <c r="H132" s="55">
        <v>0</v>
      </c>
      <c r="I132" s="178">
        <v>0</v>
      </c>
      <c r="J132" s="43">
        <f t="shared" si="11"/>
        <v>0</v>
      </c>
      <c r="K132" s="44">
        <f t="shared" si="9"/>
        <v>0</v>
      </c>
      <c r="L132" s="116">
        <f t="shared" si="10"/>
        <v>0</v>
      </c>
      <c r="M132" s="126"/>
    </row>
    <row r="133" spans="1:13" ht="18">
      <c r="A133" s="81">
        <v>72</v>
      </c>
      <c r="B133" s="41" t="s">
        <v>63</v>
      </c>
      <c r="C133" s="41" t="s">
        <v>63</v>
      </c>
      <c r="D133" s="41" t="s">
        <v>63</v>
      </c>
      <c r="E133" s="41" t="s">
        <v>63</v>
      </c>
      <c r="F133" s="41"/>
      <c r="G133" s="42"/>
      <c r="H133" s="55">
        <v>0</v>
      </c>
      <c r="I133" s="178">
        <v>0</v>
      </c>
      <c r="J133" s="43">
        <f t="shared" si="11"/>
        <v>0</v>
      </c>
      <c r="K133" s="44">
        <f t="shared" si="9"/>
        <v>0</v>
      </c>
      <c r="L133" s="116">
        <f t="shared" si="10"/>
        <v>0</v>
      </c>
      <c r="M133" s="126"/>
    </row>
    <row r="134" spans="1:13" ht="18">
      <c r="A134" s="81">
        <v>73</v>
      </c>
      <c r="B134" s="41" t="s">
        <v>63</v>
      </c>
      <c r="C134" s="41" t="s">
        <v>63</v>
      </c>
      <c r="D134" s="41" t="s">
        <v>63</v>
      </c>
      <c r="E134" s="41" t="s">
        <v>63</v>
      </c>
      <c r="F134" s="41"/>
      <c r="G134" s="42"/>
      <c r="H134" s="55">
        <v>0</v>
      </c>
      <c r="I134" s="178">
        <v>0</v>
      </c>
      <c r="J134" s="43">
        <f t="shared" si="11"/>
        <v>0</v>
      </c>
      <c r="K134" s="44">
        <f t="shared" si="9"/>
        <v>0</v>
      </c>
      <c r="L134" s="116">
        <f t="shared" si="10"/>
        <v>0</v>
      </c>
      <c r="M134" s="126"/>
    </row>
    <row r="135" spans="1:13" ht="18">
      <c r="A135" s="81">
        <v>74</v>
      </c>
      <c r="B135" s="41" t="s">
        <v>63</v>
      </c>
      <c r="C135" s="41" t="s">
        <v>63</v>
      </c>
      <c r="D135" s="41" t="s">
        <v>63</v>
      </c>
      <c r="E135" s="41" t="s">
        <v>63</v>
      </c>
      <c r="F135" s="41"/>
      <c r="G135" s="42"/>
      <c r="H135" s="55">
        <v>0</v>
      </c>
      <c r="I135" s="178">
        <v>0</v>
      </c>
      <c r="J135" s="43">
        <f t="shared" si="11"/>
        <v>0</v>
      </c>
      <c r="K135" s="44">
        <f t="shared" si="9"/>
        <v>0</v>
      </c>
      <c r="L135" s="116">
        <f t="shared" si="10"/>
        <v>0</v>
      </c>
      <c r="M135" s="126"/>
    </row>
    <row r="136" spans="1:13" ht="18">
      <c r="A136" s="81">
        <v>75</v>
      </c>
      <c r="B136" s="41" t="s">
        <v>63</v>
      </c>
      <c r="C136" s="41" t="s">
        <v>63</v>
      </c>
      <c r="D136" s="41" t="s">
        <v>63</v>
      </c>
      <c r="E136" s="41" t="s">
        <v>63</v>
      </c>
      <c r="F136" s="41"/>
      <c r="G136" s="42"/>
      <c r="H136" s="55">
        <v>0</v>
      </c>
      <c r="I136" s="178">
        <v>0</v>
      </c>
      <c r="J136" s="43">
        <f t="shared" si="11"/>
        <v>0</v>
      </c>
      <c r="K136" s="44">
        <f t="shared" si="9"/>
        <v>0</v>
      </c>
      <c r="L136" s="116">
        <f t="shared" si="10"/>
        <v>0</v>
      </c>
      <c r="M136" s="126"/>
    </row>
    <row r="137" spans="1:13" ht="18">
      <c r="A137" s="81">
        <v>76</v>
      </c>
      <c r="B137" s="41" t="s">
        <v>63</v>
      </c>
      <c r="C137" s="41" t="s">
        <v>63</v>
      </c>
      <c r="D137" s="41" t="s">
        <v>63</v>
      </c>
      <c r="E137" s="41" t="s">
        <v>63</v>
      </c>
      <c r="F137" s="41"/>
      <c r="G137" s="42"/>
      <c r="H137" s="55">
        <v>0</v>
      </c>
      <c r="I137" s="178">
        <v>0</v>
      </c>
      <c r="J137" s="43">
        <f t="shared" si="11"/>
        <v>0</v>
      </c>
      <c r="K137" s="44">
        <f t="shared" si="9"/>
        <v>0</v>
      </c>
      <c r="L137" s="116">
        <f t="shared" si="10"/>
        <v>0</v>
      </c>
      <c r="M137" s="126"/>
    </row>
    <row r="138" spans="1:13" ht="18">
      <c r="A138" s="81">
        <v>77</v>
      </c>
      <c r="B138" s="41" t="s">
        <v>63</v>
      </c>
      <c r="C138" s="41" t="s">
        <v>63</v>
      </c>
      <c r="D138" s="41" t="s">
        <v>63</v>
      </c>
      <c r="E138" s="41" t="s">
        <v>63</v>
      </c>
      <c r="F138" s="41"/>
      <c r="G138" s="42"/>
      <c r="H138" s="55">
        <v>0</v>
      </c>
      <c r="I138" s="178">
        <v>0</v>
      </c>
      <c r="J138" s="43">
        <f t="shared" si="11"/>
        <v>0</v>
      </c>
      <c r="K138" s="44">
        <f t="shared" si="9"/>
        <v>0</v>
      </c>
      <c r="L138" s="116">
        <f t="shared" si="10"/>
        <v>0</v>
      </c>
      <c r="M138" s="126"/>
    </row>
    <row r="139" spans="1:13" ht="18">
      <c r="A139" s="81">
        <v>78</v>
      </c>
      <c r="B139" s="41" t="s">
        <v>63</v>
      </c>
      <c r="C139" s="41" t="s">
        <v>63</v>
      </c>
      <c r="D139" s="41" t="s">
        <v>63</v>
      </c>
      <c r="E139" s="41" t="s">
        <v>63</v>
      </c>
      <c r="F139" s="41"/>
      <c r="G139" s="42"/>
      <c r="H139" s="55">
        <v>0</v>
      </c>
      <c r="I139" s="178">
        <v>0</v>
      </c>
      <c r="J139" s="43">
        <f t="shared" si="11"/>
        <v>0</v>
      </c>
      <c r="K139" s="44">
        <f t="shared" si="9"/>
        <v>0</v>
      </c>
      <c r="L139" s="116">
        <f t="shared" si="10"/>
        <v>0</v>
      </c>
      <c r="M139" s="126"/>
    </row>
    <row r="140" spans="1:13" ht="18">
      <c r="A140" s="81">
        <v>79</v>
      </c>
      <c r="B140" s="41" t="s">
        <v>63</v>
      </c>
      <c r="C140" s="41" t="s">
        <v>63</v>
      </c>
      <c r="D140" s="41" t="s">
        <v>63</v>
      </c>
      <c r="E140" s="41" t="s">
        <v>63</v>
      </c>
      <c r="F140" s="41"/>
      <c r="G140" s="42"/>
      <c r="H140" s="55">
        <v>0</v>
      </c>
      <c r="I140" s="178">
        <v>0</v>
      </c>
      <c r="J140" s="43">
        <f t="shared" si="11"/>
        <v>0</v>
      </c>
      <c r="K140" s="44">
        <f t="shared" si="9"/>
        <v>0</v>
      </c>
      <c r="L140" s="116">
        <f t="shared" si="10"/>
        <v>0</v>
      </c>
      <c r="M140" s="126"/>
    </row>
    <row r="141" spans="1:13" ht="18.600000000000001" thickBot="1">
      <c r="A141" s="81">
        <v>80</v>
      </c>
      <c r="B141" s="41" t="s">
        <v>63</v>
      </c>
      <c r="C141" s="41" t="s">
        <v>63</v>
      </c>
      <c r="D141" s="41" t="s">
        <v>63</v>
      </c>
      <c r="E141" s="41" t="s">
        <v>63</v>
      </c>
      <c r="F141" s="82"/>
      <c r="G141" s="83"/>
      <c r="H141" s="93">
        <v>0</v>
      </c>
      <c r="I141" s="180">
        <v>0</v>
      </c>
      <c r="J141" s="43">
        <f t="shared" si="11"/>
        <v>0</v>
      </c>
      <c r="K141" s="85">
        <f t="shared" si="9"/>
        <v>0</v>
      </c>
      <c r="L141" s="117">
        <f t="shared" si="10"/>
        <v>0</v>
      </c>
      <c r="M141" s="127"/>
    </row>
    <row r="142" spans="1:13" ht="24" customHeight="1" thickBot="1">
      <c r="A142" s="28"/>
      <c r="B142" s="29"/>
      <c r="C142" s="29"/>
      <c r="D142" s="29"/>
      <c r="E142" s="29"/>
      <c r="F142" s="193"/>
      <c r="G142" s="194"/>
      <c r="H142" s="194"/>
      <c r="I142" s="194" t="s">
        <v>64</v>
      </c>
      <c r="J142" s="175">
        <f>IF(SUM(J122:J141)&gt;200,ROUND(SUM(J122:J141),0),SUM(J122:J141))</f>
        <v>0</v>
      </c>
      <c r="K142" s="195">
        <f>ROUND(J142,2)*$G$8</f>
        <v>0</v>
      </c>
      <c r="L142" s="195">
        <f>ROUND(J142,2)*$L$8</f>
        <v>0</v>
      </c>
    </row>
    <row r="143" spans="1:13" ht="25.95" customHeight="1" thickBot="1">
      <c r="A143" s="28"/>
      <c r="B143" s="212" t="str">
        <f>IF(B144&gt;0,"ALLEGARE DICHIARAZIONE PER COMODATO"," ")</f>
        <v xml:space="preserve"> </v>
      </c>
      <c r="C143" s="213"/>
      <c r="D143" s="213"/>
      <c r="E143" s="214"/>
      <c r="G143" s="201" t="str">
        <f>IF(J142&gt;200,"ATTENZIONE: volume massimo superato. RIDURRE A NON più di 200mq"," ")</f>
        <v xml:space="preserve"> </v>
      </c>
      <c r="H143" s="201"/>
      <c r="I143" s="201"/>
      <c r="J143" s="201"/>
      <c r="K143" s="201"/>
      <c r="L143" s="201"/>
    </row>
    <row r="144" spans="1:13" ht="25.95" customHeight="1" thickBot="1">
      <c r="A144" s="28"/>
      <c r="B144" s="197">
        <f>SUM(C144:E144)</f>
        <v>0</v>
      </c>
      <c r="C144" s="197">
        <f>COUNTIF(G49:G68,"SI")</f>
        <v>0</v>
      </c>
      <c r="D144" s="197">
        <f>COUNTIF(G85:G104,"SI")</f>
        <v>0</v>
      </c>
      <c r="E144" s="197">
        <f>COUNTIF(G122:G141,"SI")</f>
        <v>0</v>
      </c>
      <c r="F144" s="20"/>
      <c r="G144" s="201"/>
      <c r="H144" s="201"/>
      <c r="I144" s="201"/>
      <c r="J144" s="201"/>
      <c r="K144" s="201"/>
      <c r="L144" s="201"/>
    </row>
    <row r="145" spans="1:14" ht="40.950000000000003" customHeight="1" thickBot="1">
      <c r="A145" s="21"/>
      <c r="B145" s="29"/>
      <c r="C145" s="15" t="s">
        <v>10</v>
      </c>
      <c r="D145" s="173"/>
      <c r="E145" s="174"/>
      <c r="F145" s="29"/>
      <c r="G145" s="177" t="s">
        <v>57</v>
      </c>
      <c r="H145" s="172"/>
      <c r="I145" s="32"/>
      <c r="J145" s="171"/>
      <c r="K145" s="33"/>
      <c r="L145" s="20"/>
      <c r="M145" s="183">
        <f>SUM(J122:J141)</f>
        <v>0</v>
      </c>
    </row>
    <row r="147" spans="1:14" ht="16.2" thickBot="1"/>
    <row r="148" spans="1:14" ht="19.95" customHeight="1" thickBot="1">
      <c r="D148" s="18" t="s">
        <v>25</v>
      </c>
      <c r="K148" s="202" t="s">
        <v>69</v>
      </c>
      <c r="L148" s="203"/>
    </row>
    <row r="149" spans="1:14" ht="21" customHeight="1" thickBot="1"/>
    <row r="150" spans="1:14" ht="21.6" thickBot="1">
      <c r="B150" s="123" t="s">
        <v>1</v>
      </c>
      <c r="C150" s="204"/>
      <c r="D150" s="205"/>
      <c r="E150" s="205"/>
      <c r="F150" s="205"/>
      <c r="G150" s="206"/>
      <c r="I150" s="124" t="s">
        <v>14</v>
      </c>
      <c r="J150" s="204"/>
      <c r="K150" s="205"/>
      <c r="L150" s="205"/>
      <c r="M150" s="206"/>
    </row>
    <row r="151" spans="1:14" ht="16.2" thickBot="1">
      <c r="A151" s="4"/>
      <c r="B151" s="5"/>
      <c r="C151" s="6"/>
      <c r="D151" s="7"/>
      <c r="E151" s="5"/>
      <c r="F151" s="4"/>
      <c r="G151" s="17"/>
      <c r="H151" s="8"/>
      <c r="I151" s="8"/>
    </row>
    <row r="152" spans="1:14" s="31" customFormat="1" ht="34.950000000000003" customHeight="1" thickBot="1">
      <c r="A152" s="118"/>
      <c r="B152" s="207" t="s">
        <v>30</v>
      </c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9"/>
      <c r="N152" s="21"/>
    </row>
    <row r="153" spans="1:14" ht="16.2" thickBot="1"/>
    <row r="154" spans="1:14" ht="16.2" thickBot="1">
      <c r="A154" s="121"/>
      <c r="B154" s="122"/>
      <c r="C154" s="14"/>
      <c r="D154" s="119"/>
      <c r="E154" s="14"/>
      <c r="F154" s="120" t="s">
        <v>51</v>
      </c>
      <c r="G154" s="16">
        <v>105</v>
      </c>
      <c r="I154" s="11" t="s">
        <v>12</v>
      </c>
      <c r="J154" s="14"/>
      <c r="K154" s="14"/>
      <c r="L154" s="16">
        <f>G154*70%</f>
        <v>73.5</v>
      </c>
    </row>
    <row r="155" spans="1:14" ht="16.2" thickBot="1"/>
    <row r="156" spans="1:14" ht="47.4" thickBot="1">
      <c r="A156" s="210" t="s">
        <v>26</v>
      </c>
      <c r="B156" s="211"/>
      <c r="C156" s="211"/>
      <c r="D156" s="211"/>
      <c r="E156" s="211"/>
      <c r="F156" s="211"/>
      <c r="G156" s="211"/>
      <c r="H156" s="211"/>
      <c r="I156" s="211"/>
      <c r="J156" s="211"/>
      <c r="K156" s="211"/>
      <c r="L156" s="211"/>
      <c r="M156" s="125" t="s">
        <v>53</v>
      </c>
    </row>
    <row r="157" spans="1:14" ht="62.4">
      <c r="A157" s="114" t="s">
        <v>52</v>
      </c>
      <c r="B157" s="77" t="s">
        <v>4</v>
      </c>
      <c r="C157" s="77" t="s">
        <v>5</v>
      </c>
      <c r="D157" s="77" t="s">
        <v>6</v>
      </c>
      <c r="E157" s="77" t="s">
        <v>7</v>
      </c>
      <c r="F157" s="77" t="s">
        <v>21</v>
      </c>
      <c r="G157" s="78" t="s">
        <v>17</v>
      </c>
      <c r="H157" s="77" t="s">
        <v>27</v>
      </c>
      <c r="I157" s="157" t="s">
        <v>28</v>
      </c>
      <c r="J157" s="79" t="s">
        <v>20</v>
      </c>
      <c r="K157" s="80" t="s">
        <v>18</v>
      </c>
      <c r="L157" s="115" t="s">
        <v>19</v>
      </c>
      <c r="M157" s="128" t="s">
        <v>55</v>
      </c>
    </row>
    <row r="158" spans="1:14" ht="18">
      <c r="A158" s="81">
        <v>81</v>
      </c>
      <c r="B158" s="41" t="s">
        <v>63</v>
      </c>
      <c r="C158" s="41" t="s">
        <v>63</v>
      </c>
      <c r="D158" s="41" t="s">
        <v>63</v>
      </c>
      <c r="E158" s="41" t="s">
        <v>63</v>
      </c>
      <c r="F158" s="41"/>
      <c r="G158" s="42"/>
      <c r="H158" s="55">
        <v>0</v>
      </c>
      <c r="I158" s="178">
        <v>0</v>
      </c>
      <c r="J158" s="43">
        <f>ROUND(H158*I158,2)</f>
        <v>0</v>
      </c>
      <c r="K158" s="44">
        <f t="shared" ref="K158:K177" si="12">J158*$G$8</f>
        <v>0</v>
      </c>
      <c r="L158" s="116">
        <f t="shared" ref="L158:L177" si="13">J158*$L$8</f>
        <v>0</v>
      </c>
      <c r="M158" s="126"/>
    </row>
    <row r="159" spans="1:14" ht="18">
      <c r="A159" s="81">
        <v>82</v>
      </c>
      <c r="B159" s="41" t="s">
        <v>63</v>
      </c>
      <c r="C159" s="41" t="s">
        <v>63</v>
      </c>
      <c r="D159" s="41" t="s">
        <v>63</v>
      </c>
      <c r="E159" s="41" t="s">
        <v>63</v>
      </c>
      <c r="F159" s="41"/>
      <c r="G159" s="42"/>
      <c r="H159" s="55">
        <v>0</v>
      </c>
      <c r="I159" s="178">
        <v>0</v>
      </c>
      <c r="J159" s="43">
        <f t="shared" ref="J159:J177" si="14">ROUND(H159*I159,2)</f>
        <v>0</v>
      </c>
      <c r="K159" s="44">
        <f t="shared" si="12"/>
        <v>0</v>
      </c>
      <c r="L159" s="116">
        <f t="shared" si="13"/>
        <v>0</v>
      </c>
      <c r="M159" s="126"/>
    </row>
    <row r="160" spans="1:14" ht="18">
      <c r="A160" s="81">
        <v>83</v>
      </c>
      <c r="B160" s="41" t="s">
        <v>63</v>
      </c>
      <c r="C160" s="41" t="s">
        <v>63</v>
      </c>
      <c r="D160" s="41" t="s">
        <v>63</v>
      </c>
      <c r="E160" s="41" t="s">
        <v>63</v>
      </c>
      <c r="F160" s="41"/>
      <c r="G160" s="42"/>
      <c r="H160" s="55">
        <v>0</v>
      </c>
      <c r="I160" s="181">
        <v>0</v>
      </c>
      <c r="J160" s="43">
        <f t="shared" si="14"/>
        <v>0</v>
      </c>
      <c r="K160" s="44">
        <f t="shared" si="12"/>
        <v>0</v>
      </c>
      <c r="L160" s="116">
        <f t="shared" si="13"/>
        <v>0</v>
      </c>
      <c r="M160" s="126"/>
    </row>
    <row r="161" spans="1:13" ht="18">
      <c r="A161" s="81">
        <v>84</v>
      </c>
      <c r="B161" s="41" t="s">
        <v>63</v>
      </c>
      <c r="C161" s="41" t="s">
        <v>63</v>
      </c>
      <c r="D161" s="41" t="s">
        <v>63</v>
      </c>
      <c r="E161" s="41" t="s">
        <v>63</v>
      </c>
      <c r="F161" s="41"/>
      <c r="G161" s="42"/>
      <c r="H161" s="55">
        <v>0</v>
      </c>
      <c r="I161" s="178">
        <v>0</v>
      </c>
      <c r="J161" s="43">
        <f t="shared" si="14"/>
        <v>0</v>
      </c>
      <c r="K161" s="44">
        <f t="shared" si="12"/>
        <v>0</v>
      </c>
      <c r="L161" s="116">
        <f t="shared" si="13"/>
        <v>0</v>
      </c>
      <c r="M161" s="126"/>
    </row>
    <row r="162" spans="1:13" ht="18">
      <c r="A162" s="81">
        <v>85</v>
      </c>
      <c r="B162" s="41" t="s">
        <v>63</v>
      </c>
      <c r="C162" s="41" t="s">
        <v>63</v>
      </c>
      <c r="D162" s="41" t="s">
        <v>63</v>
      </c>
      <c r="E162" s="41" t="s">
        <v>63</v>
      </c>
      <c r="F162" s="41"/>
      <c r="G162" s="42"/>
      <c r="H162" s="55">
        <v>0</v>
      </c>
      <c r="I162" s="178">
        <v>0</v>
      </c>
      <c r="J162" s="43">
        <f t="shared" si="14"/>
        <v>0</v>
      </c>
      <c r="K162" s="44">
        <f t="shared" si="12"/>
        <v>0</v>
      </c>
      <c r="L162" s="116">
        <f t="shared" si="13"/>
        <v>0</v>
      </c>
      <c r="M162" s="126"/>
    </row>
    <row r="163" spans="1:13" ht="18">
      <c r="A163" s="81">
        <v>86</v>
      </c>
      <c r="B163" s="41" t="s">
        <v>63</v>
      </c>
      <c r="C163" s="41" t="s">
        <v>63</v>
      </c>
      <c r="D163" s="41" t="s">
        <v>63</v>
      </c>
      <c r="E163" s="41" t="s">
        <v>63</v>
      </c>
      <c r="F163" s="41"/>
      <c r="G163" s="42"/>
      <c r="H163" s="55">
        <v>0</v>
      </c>
      <c r="I163" s="178">
        <v>0</v>
      </c>
      <c r="J163" s="43">
        <f t="shared" si="14"/>
        <v>0</v>
      </c>
      <c r="K163" s="44">
        <f t="shared" si="12"/>
        <v>0</v>
      </c>
      <c r="L163" s="116">
        <f t="shared" si="13"/>
        <v>0</v>
      </c>
      <c r="M163" s="126"/>
    </row>
    <row r="164" spans="1:13" ht="18">
      <c r="A164" s="81">
        <v>87</v>
      </c>
      <c r="B164" s="41" t="s">
        <v>63</v>
      </c>
      <c r="C164" s="41" t="s">
        <v>63</v>
      </c>
      <c r="D164" s="41" t="s">
        <v>63</v>
      </c>
      <c r="E164" s="41" t="s">
        <v>63</v>
      </c>
      <c r="F164" s="41"/>
      <c r="G164" s="42"/>
      <c r="H164" s="55">
        <v>0</v>
      </c>
      <c r="I164" s="178">
        <v>0</v>
      </c>
      <c r="J164" s="43">
        <f t="shared" si="14"/>
        <v>0</v>
      </c>
      <c r="K164" s="44">
        <f t="shared" si="12"/>
        <v>0</v>
      </c>
      <c r="L164" s="116">
        <f t="shared" si="13"/>
        <v>0</v>
      </c>
      <c r="M164" s="126"/>
    </row>
    <row r="165" spans="1:13" ht="18">
      <c r="A165" s="81">
        <v>88</v>
      </c>
      <c r="B165" s="41" t="s">
        <v>63</v>
      </c>
      <c r="C165" s="41" t="s">
        <v>63</v>
      </c>
      <c r="D165" s="41" t="s">
        <v>63</v>
      </c>
      <c r="E165" s="41" t="s">
        <v>63</v>
      </c>
      <c r="F165" s="41"/>
      <c r="G165" s="42"/>
      <c r="H165" s="55">
        <v>0</v>
      </c>
      <c r="I165" s="178">
        <v>0</v>
      </c>
      <c r="J165" s="43">
        <f t="shared" si="14"/>
        <v>0</v>
      </c>
      <c r="K165" s="44">
        <f t="shared" si="12"/>
        <v>0</v>
      </c>
      <c r="L165" s="116">
        <f t="shared" si="13"/>
        <v>0</v>
      </c>
      <c r="M165" s="126"/>
    </row>
    <row r="166" spans="1:13" ht="18">
      <c r="A166" s="81">
        <v>89</v>
      </c>
      <c r="B166" s="41" t="s">
        <v>63</v>
      </c>
      <c r="C166" s="41" t="s">
        <v>63</v>
      </c>
      <c r="D166" s="41" t="s">
        <v>63</v>
      </c>
      <c r="E166" s="41" t="s">
        <v>63</v>
      </c>
      <c r="F166" s="41"/>
      <c r="G166" s="42"/>
      <c r="H166" s="55">
        <v>0</v>
      </c>
      <c r="I166" s="178">
        <v>0</v>
      </c>
      <c r="J166" s="43">
        <f t="shared" si="14"/>
        <v>0</v>
      </c>
      <c r="K166" s="44">
        <f t="shared" si="12"/>
        <v>0</v>
      </c>
      <c r="L166" s="116">
        <f t="shared" si="13"/>
        <v>0</v>
      </c>
      <c r="M166" s="126"/>
    </row>
    <row r="167" spans="1:13" ht="18">
      <c r="A167" s="81">
        <v>90</v>
      </c>
      <c r="B167" s="41" t="s">
        <v>63</v>
      </c>
      <c r="C167" s="41" t="s">
        <v>63</v>
      </c>
      <c r="D167" s="41" t="s">
        <v>63</v>
      </c>
      <c r="E167" s="41" t="s">
        <v>63</v>
      </c>
      <c r="F167" s="41"/>
      <c r="G167" s="42"/>
      <c r="H167" s="55">
        <v>0</v>
      </c>
      <c r="I167" s="178">
        <v>0</v>
      </c>
      <c r="J167" s="43">
        <f t="shared" si="14"/>
        <v>0</v>
      </c>
      <c r="K167" s="44">
        <f t="shared" si="12"/>
        <v>0</v>
      </c>
      <c r="L167" s="116">
        <f t="shared" si="13"/>
        <v>0</v>
      </c>
      <c r="M167" s="126"/>
    </row>
    <row r="168" spans="1:13" ht="18">
      <c r="A168" s="81">
        <v>91</v>
      </c>
      <c r="B168" s="41" t="s">
        <v>63</v>
      </c>
      <c r="C168" s="41" t="s">
        <v>63</v>
      </c>
      <c r="D168" s="41" t="s">
        <v>63</v>
      </c>
      <c r="E168" s="41" t="s">
        <v>63</v>
      </c>
      <c r="F168" s="41"/>
      <c r="G168" s="42"/>
      <c r="H168" s="55">
        <v>0</v>
      </c>
      <c r="I168" s="178">
        <v>0</v>
      </c>
      <c r="J168" s="43">
        <f t="shared" si="14"/>
        <v>0</v>
      </c>
      <c r="K168" s="44">
        <f t="shared" si="12"/>
        <v>0</v>
      </c>
      <c r="L168" s="116">
        <f t="shared" si="13"/>
        <v>0</v>
      </c>
      <c r="M168" s="126"/>
    </row>
    <row r="169" spans="1:13" ht="18">
      <c r="A169" s="81">
        <v>92</v>
      </c>
      <c r="B169" s="41" t="s">
        <v>63</v>
      </c>
      <c r="C169" s="41" t="s">
        <v>63</v>
      </c>
      <c r="D169" s="41" t="s">
        <v>63</v>
      </c>
      <c r="E169" s="41" t="s">
        <v>63</v>
      </c>
      <c r="F169" s="41"/>
      <c r="G169" s="42"/>
      <c r="H169" s="55">
        <v>0</v>
      </c>
      <c r="I169" s="178">
        <v>0</v>
      </c>
      <c r="J169" s="43">
        <f t="shared" si="14"/>
        <v>0</v>
      </c>
      <c r="K169" s="44">
        <f t="shared" si="12"/>
        <v>0</v>
      </c>
      <c r="L169" s="116">
        <f t="shared" si="13"/>
        <v>0</v>
      </c>
      <c r="M169" s="126"/>
    </row>
    <row r="170" spans="1:13" ht="18">
      <c r="A170" s="81">
        <v>93</v>
      </c>
      <c r="B170" s="41" t="s">
        <v>63</v>
      </c>
      <c r="C170" s="41" t="s">
        <v>63</v>
      </c>
      <c r="D170" s="41" t="s">
        <v>63</v>
      </c>
      <c r="E170" s="41" t="s">
        <v>63</v>
      </c>
      <c r="F170" s="41"/>
      <c r="G170" s="42"/>
      <c r="H170" s="55">
        <v>0</v>
      </c>
      <c r="I170" s="178">
        <v>0</v>
      </c>
      <c r="J170" s="43">
        <f t="shared" si="14"/>
        <v>0</v>
      </c>
      <c r="K170" s="44">
        <f t="shared" si="12"/>
        <v>0</v>
      </c>
      <c r="L170" s="116">
        <f t="shared" si="13"/>
        <v>0</v>
      </c>
      <c r="M170" s="126"/>
    </row>
    <row r="171" spans="1:13" ht="18">
      <c r="A171" s="81">
        <v>94</v>
      </c>
      <c r="B171" s="41" t="s">
        <v>63</v>
      </c>
      <c r="C171" s="41" t="s">
        <v>63</v>
      </c>
      <c r="D171" s="41" t="s">
        <v>63</v>
      </c>
      <c r="E171" s="41" t="s">
        <v>63</v>
      </c>
      <c r="F171" s="41"/>
      <c r="G171" s="42"/>
      <c r="H171" s="55">
        <v>0</v>
      </c>
      <c r="I171" s="178">
        <v>0</v>
      </c>
      <c r="J171" s="43">
        <f t="shared" si="14"/>
        <v>0</v>
      </c>
      <c r="K171" s="44">
        <f t="shared" si="12"/>
        <v>0</v>
      </c>
      <c r="L171" s="116">
        <f t="shared" si="13"/>
        <v>0</v>
      </c>
      <c r="M171" s="126"/>
    </row>
    <row r="172" spans="1:13" ht="18">
      <c r="A172" s="81">
        <v>95</v>
      </c>
      <c r="B172" s="41" t="s">
        <v>63</v>
      </c>
      <c r="C172" s="41" t="s">
        <v>63</v>
      </c>
      <c r="D172" s="41" t="s">
        <v>63</v>
      </c>
      <c r="E172" s="41" t="s">
        <v>63</v>
      </c>
      <c r="F172" s="41"/>
      <c r="G172" s="42"/>
      <c r="H172" s="55">
        <v>0</v>
      </c>
      <c r="I172" s="178">
        <v>0</v>
      </c>
      <c r="J172" s="43">
        <f t="shared" si="14"/>
        <v>0</v>
      </c>
      <c r="K172" s="44">
        <f t="shared" si="12"/>
        <v>0</v>
      </c>
      <c r="L172" s="116">
        <f t="shared" si="13"/>
        <v>0</v>
      </c>
      <c r="M172" s="126"/>
    </row>
    <row r="173" spans="1:13" ht="18">
      <c r="A173" s="81">
        <v>96</v>
      </c>
      <c r="B173" s="41" t="s">
        <v>63</v>
      </c>
      <c r="C173" s="41" t="s">
        <v>63</v>
      </c>
      <c r="D173" s="41" t="s">
        <v>63</v>
      </c>
      <c r="E173" s="41" t="s">
        <v>63</v>
      </c>
      <c r="F173" s="41"/>
      <c r="G173" s="42"/>
      <c r="H173" s="55">
        <v>0</v>
      </c>
      <c r="I173" s="178">
        <v>0</v>
      </c>
      <c r="J173" s="43">
        <f t="shared" si="14"/>
        <v>0</v>
      </c>
      <c r="K173" s="44">
        <f t="shared" si="12"/>
        <v>0</v>
      </c>
      <c r="L173" s="116">
        <f t="shared" si="13"/>
        <v>0</v>
      </c>
      <c r="M173" s="126"/>
    </row>
    <row r="174" spans="1:13" ht="18">
      <c r="A174" s="81">
        <v>97</v>
      </c>
      <c r="B174" s="41" t="s">
        <v>63</v>
      </c>
      <c r="C174" s="41" t="s">
        <v>63</v>
      </c>
      <c r="D174" s="41" t="s">
        <v>63</v>
      </c>
      <c r="E174" s="41" t="s">
        <v>63</v>
      </c>
      <c r="F174" s="41"/>
      <c r="G174" s="42"/>
      <c r="H174" s="55">
        <v>0</v>
      </c>
      <c r="I174" s="178">
        <v>0</v>
      </c>
      <c r="J174" s="43">
        <f t="shared" si="14"/>
        <v>0</v>
      </c>
      <c r="K174" s="44">
        <f t="shared" si="12"/>
        <v>0</v>
      </c>
      <c r="L174" s="116">
        <f t="shared" si="13"/>
        <v>0</v>
      </c>
      <c r="M174" s="126"/>
    </row>
    <row r="175" spans="1:13" ht="18">
      <c r="A175" s="81">
        <v>98</v>
      </c>
      <c r="B175" s="41" t="s">
        <v>63</v>
      </c>
      <c r="C175" s="41" t="s">
        <v>63</v>
      </c>
      <c r="D175" s="41" t="s">
        <v>63</v>
      </c>
      <c r="E175" s="41" t="s">
        <v>63</v>
      </c>
      <c r="F175" s="41"/>
      <c r="G175" s="42"/>
      <c r="H175" s="55">
        <v>0</v>
      </c>
      <c r="I175" s="178">
        <v>0</v>
      </c>
      <c r="J175" s="43">
        <f t="shared" si="14"/>
        <v>0</v>
      </c>
      <c r="K175" s="44">
        <f t="shared" si="12"/>
        <v>0</v>
      </c>
      <c r="L175" s="116">
        <f t="shared" si="13"/>
        <v>0</v>
      </c>
      <c r="M175" s="126"/>
    </row>
    <row r="176" spans="1:13" ht="18">
      <c r="A176" s="81">
        <v>99</v>
      </c>
      <c r="B176" s="41" t="s">
        <v>63</v>
      </c>
      <c r="C176" s="41" t="s">
        <v>63</v>
      </c>
      <c r="D176" s="41" t="s">
        <v>63</v>
      </c>
      <c r="E176" s="41" t="s">
        <v>63</v>
      </c>
      <c r="F176" s="41"/>
      <c r="G176" s="42"/>
      <c r="H176" s="55">
        <v>0</v>
      </c>
      <c r="I176" s="178">
        <v>0</v>
      </c>
      <c r="J176" s="43">
        <f t="shared" si="14"/>
        <v>0</v>
      </c>
      <c r="K176" s="44">
        <f t="shared" si="12"/>
        <v>0</v>
      </c>
      <c r="L176" s="116">
        <f t="shared" si="13"/>
        <v>0</v>
      </c>
      <c r="M176" s="126"/>
    </row>
    <row r="177" spans="1:13" ht="18.600000000000001" thickBot="1">
      <c r="A177" s="81">
        <v>100</v>
      </c>
      <c r="B177" s="41" t="s">
        <v>63</v>
      </c>
      <c r="C177" s="41" t="s">
        <v>63</v>
      </c>
      <c r="D177" s="41" t="s">
        <v>63</v>
      </c>
      <c r="E177" s="41" t="s">
        <v>63</v>
      </c>
      <c r="F177" s="82"/>
      <c r="G177" s="83"/>
      <c r="H177" s="93">
        <v>0</v>
      </c>
      <c r="I177" s="180">
        <v>0</v>
      </c>
      <c r="J177" s="43">
        <f t="shared" si="14"/>
        <v>0</v>
      </c>
      <c r="K177" s="85">
        <f t="shared" si="12"/>
        <v>0</v>
      </c>
      <c r="L177" s="117">
        <f t="shared" si="13"/>
        <v>0</v>
      </c>
      <c r="M177" s="127"/>
    </row>
    <row r="178" spans="1:13" ht="24" customHeight="1" thickBot="1">
      <c r="A178" s="28"/>
      <c r="B178" s="29"/>
      <c r="C178" s="29"/>
      <c r="D178" s="29"/>
      <c r="E178" s="29"/>
      <c r="F178" s="193"/>
      <c r="G178" s="194"/>
      <c r="H178" s="194"/>
      <c r="I178" s="194" t="s">
        <v>64</v>
      </c>
      <c r="J178" s="175">
        <f>IF(SUM(M181+J142+J105+J68+J32)&gt;200,ROUND(SUM(M181+J142+J105+J68+J32),0),SUM(M181+J142+J105+J68+J32))</f>
        <v>0</v>
      </c>
      <c r="K178" s="195">
        <f>ROUND(J178,2)*$G$8</f>
        <v>0</v>
      </c>
      <c r="L178" s="195">
        <f>J178*$L$8</f>
        <v>0</v>
      </c>
    </row>
    <row r="179" spans="1:13" ht="25.95" customHeight="1" thickBot="1">
      <c r="A179" s="28"/>
      <c r="B179" s="212" t="str">
        <f>IF(B180&gt;0,"ALLEGARE DICHIARAZIONE PER COMODATO"," ")</f>
        <v xml:space="preserve"> </v>
      </c>
      <c r="C179" s="213"/>
      <c r="D179" s="213"/>
      <c r="E179" s="214"/>
      <c r="G179" s="201" t="str">
        <f>IF(J178&gt;200,"ATTENZIONE: volume massimo superato. RIDURRE A NON più di 200mq"," ")</f>
        <v xml:space="preserve"> </v>
      </c>
      <c r="H179" s="201"/>
      <c r="I179" s="201"/>
      <c r="J179" s="201"/>
      <c r="K179" s="201"/>
      <c r="L179" s="201"/>
    </row>
    <row r="180" spans="1:13" ht="25.95" customHeight="1" thickBot="1">
      <c r="A180" s="28"/>
      <c r="B180" s="197">
        <f>SUM(C180:E180)</f>
        <v>0</v>
      </c>
      <c r="C180" s="197">
        <f>COUNTIF(G85:G104,"SI")</f>
        <v>0</v>
      </c>
      <c r="D180" s="197">
        <f>COUNTIF(G121:G140,"SI")</f>
        <v>0</v>
      </c>
      <c r="E180" s="197">
        <f>COUNTIF(G158:G177,"SI")</f>
        <v>0</v>
      </c>
      <c r="F180" s="20"/>
      <c r="G180" s="201" t="str">
        <f>IF(L178&lt;2000,"ATTENZIONE: IMPORTO INFERIORE AL MININO AMMISSIBILE"," ")</f>
        <v>ATTENZIONE: IMPORTO INFERIORE AL MININO AMMISSIBILE</v>
      </c>
      <c r="H180" s="201"/>
      <c r="I180" s="201"/>
      <c r="J180" s="201"/>
      <c r="K180" s="201"/>
      <c r="L180" s="201"/>
    </row>
    <row r="181" spans="1:13" ht="40.950000000000003" customHeight="1" thickBot="1">
      <c r="A181" s="21"/>
      <c r="B181" s="29"/>
      <c r="C181" s="15" t="s">
        <v>10</v>
      </c>
      <c r="D181" s="173"/>
      <c r="E181" s="174"/>
      <c r="F181" s="29"/>
      <c r="G181" s="177" t="s">
        <v>57</v>
      </c>
      <c r="H181" s="172"/>
      <c r="I181" s="32"/>
      <c r="J181" s="171"/>
      <c r="K181" s="33"/>
      <c r="L181" s="20"/>
      <c r="M181" s="183">
        <f>SUM(J158:J177)</f>
        <v>0</v>
      </c>
    </row>
  </sheetData>
  <sheetProtection algorithmName="SHA-512" hashValue="lyQlA5RPpXUKSiIJQy9yPUgPzDRXyiRYufufF3nZfm1kX8z+KaqI7sKxMDFYLccmJp52f+93k4dUi0Izqng58w==" saltValue="FakFse2e/F2zs7Jl1+Rcpg==" spinCount="100000" sheet="1" objects="1" scenarios="1"/>
  <mergeCells count="40">
    <mergeCell ref="B152:M152"/>
    <mergeCell ref="A156:L156"/>
    <mergeCell ref="B179:E179"/>
    <mergeCell ref="G179:L179"/>
    <mergeCell ref="G180:L180"/>
    <mergeCell ref="B143:E143"/>
    <mergeCell ref="G143:L143"/>
    <mergeCell ref="G144:L144"/>
    <mergeCell ref="K148:L148"/>
    <mergeCell ref="C150:G150"/>
    <mergeCell ref="J150:M150"/>
    <mergeCell ref="K112:L112"/>
    <mergeCell ref="C114:G114"/>
    <mergeCell ref="J114:M114"/>
    <mergeCell ref="B116:M116"/>
    <mergeCell ref="A120:L120"/>
    <mergeCell ref="B69:E69"/>
    <mergeCell ref="G69:L69"/>
    <mergeCell ref="G70:L70"/>
    <mergeCell ref="K38:L38"/>
    <mergeCell ref="C40:G40"/>
    <mergeCell ref="J40:M40"/>
    <mergeCell ref="B42:M42"/>
    <mergeCell ref="A46:L46"/>
    <mergeCell ref="G107:L107"/>
    <mergeCell ref="K2:L2"/>
    <mergeCell ref="C77:G77"/>
    <mergeCell ref="J77:M77"/>
    <mergeCell ref="B79:M79"/>
    <mergeCell ref="B6:M6"/>
    <mergeCell ref="C4:G4"/>
    <mergeCell ref="J4:M4"/>
    <mergeCell ref="A83:L83"/>
    <mergeCell ref="B106:E106"/>
    <mergeCell ref="G106:L106"/>
    <mergeCell ref="G33:L33"/>
    <mergeCell ref="A10:L10"/>
    <mergeCell ref="B33:E33"/>
    <mergeCell ref="K75:L75"/>
    <mergeCell ref="G34:L34"/>
  </mergeCells>
  <phoneticPr fontId="11" type="noConversion"/>
  <conditionalFormatting sqref="J32">
    <cfRule type="cellIs" dxfId="68" priority="18" operator="greaterThan">
      <formula>200</formula>
    </cfRule>
  </conditionalFormatting>
  <conditionalFormatting sqref="B33">
    <cfRule type="containsErrors" dxfId="67" priority="19">
      <formula>ISERROR(B33)</formula>
    </cfRule>
  </conditionalFormatting>
  <conditionalFormatting sqref="G33">
    <cfRule type="containsErrors" dxfId="66" priority="20">
      <formula>ISERROR(G33)</formula>
    </cfRule>
  </conditionalFormatting>
  <conditionalFormatting sqref="B106">
    <cfRule type="containsErrors" dxfId="65" priority="13">
      <formula>ISERROR(B106)</formula>
    </cfRule>
  </conditionalFormatting>
  <conditionalFormatting sqref="G106">
    <cfRule type="containsErrors" dxfId="64" priority="14">
      <formula>ISERROR(G106)</formula>
    </cfRule>
  </conditionalFormatting>
  <conditionalFormatting sqref="J68">
    <cfRule type="cellIs" dxfId="63" priority="9" operator="greaterThan">
      <formula>200</formula>
    </cfRule>
  </conditionalFormatting>
  <conditionalFormatting sqref="B69">
    <cfRule type="containsErrors" dxfId="62" priority="10">
      <formula>ISERROR(B69)</formula>
    </cfRule>
  </conditionalFormatting>
  <conditionalFormatting sqref="G69">
    <cfRule type="containsErrors" dxfId="61" priority="11">
      <formula>ISERROR(G69)</formula>
    </cfRule>
  </conditionalFormatting>
  <conditionalFormatting sqref="B143">
    <cfRule type="containsErrors" dxfId="60" priority="7">
      <formula>ISERROR(B143)</formula>
    </cfRule>
  </conditionalFormatting>
  <conditionalFormatting sqref="G143">
    <cfRule type="containsErrors" dxfId="59" priority="8">
      <formula>ISERROR(G143)</formula>
    </cfRule>
  </conditionalFormatting>
  <conditionalFormatting sqref="J178">
    <cfRule type="cellIs" dxfId="58" priority="3" operator="greaterThan">
      <formula>200</formula>
    </cfRule>
  </conditionalFormatting>
  <conditionalFormatting sqref="B179">
    <cfRule type="containsErrors" dxfId="57" priority="4">
      <formula>ISERROR(B179)</formula>
    </cfRule>
  </conditionalFormatting>
  <conditionalFormatting sqref="G179">
    <cfRule type="containsErrors" dxfId="56" priority="5">
      <formula>ISERROR(G179)</formula>
    </cfRule>
  </conditionalFormatting>
  <conditionalFormatting sqref="J105">
    <cfRule type="cellIs" dxfId="55" priority="2" operator="greaterThan">
      <formula>200</formula>
    </cfRule>
  </conditionalFormatting>
  <conditionalFormatting sqref="J142">
    <cfRule type="cellIs" dxfId="54" priority="1" operator="greaterThan">
      <formula>200</formula>
    </cfRule>
  </conditionalFormatting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65" fitToHeight="2" orientation="landscape" horizontalDpi="4294967292" verticalDpi="4294967292"/>
  <rowBreaks count="4" manualBreakCount="4">
    <brk id="36" max="12" man="1"/>
    <brk id="73" max="12" man="1"/>
    <brk id="110" max="12" man="1"/>
    <brk id="146" max="12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Foglio2!$A$3:$A$4</xm:f>
          </x14:formula1>
          <xm:sqref>F12:F31 F85:F104 F48:F67 F122:F141 F158:F177</xm:sqref>
        </x14:dataValidation>
        <x14:dataValidation type="list" allowBlank="1" showInputMessage="1" showErrorMessage="1">
          <x14:formula1>
            <xm:f>Foglio2!$B$3:$B$4</xm:f>
          </x14:formula1>
          <xm:sqref>G12:G31 G85:G104 G48:G67 G122:G141 G158:G177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6"/>
  <sheetViews>
    <sheetView tabSelected="1" view="pageBreakPreview" zoomScale="70" zoomScaleNormal="75" zoomScaleSheetLayoutView="70" zoomScalePageLayoutView="75" workbookViewId="0">
      <selection activeCell="I18" sqref="I18"/>
    </sheetView>
  </sheetViews>
  <sheetFormatPr defaultColWidth="11.19921875" defaultRowHeight="15.6"/>
  <cols>
    <col min="1" max="1" width="13.19921875" customWidth="1"/>
    <col min="2" max="2" width="43.19921875" customWidth="1"/>
    <col min="3" max="3" width="10.69921875" customWidth="1"/>
    <col min="5" max="5" width="11.19921875" customWidth="1"/>
    <col min="6" max="6" width="19.5" customWidth="1"/>
    <col min="7" max="7" width="12.69921875" customWidth="1"/>
    <col min="8" max="8" width="15" customWidth="1"/>
    <col min="9" max="9" width="21.19921875" customWidth="1"/>
    <col min="10" max="11" width="13.5" customWidth="1"/>
    <col min="12" max="12" width="16.69921875" customWidth="1"/>
    <col min="13" max="13" width="13.69921875" customWidth="1"/>
    <col min="14" max="14" width="13" customWidth="1"/>
    <col min="18" max="19" width="21" customWidth="1"/>
  </cols>
  <sheetData>
    <row r="1" spans="1:14" ht="12" customHeight="1" thickBo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1.6" thickBot="1">
      <c r="A2" s="215" t="s">
        <v>32</v>
      </c>
      <c r="B2" s="215"/>
      <c r="C2" s="215"/>
      <c r="D2" s="215"/>
      <c r="E2" s="215"/>
      <c r="F2" s="161"/>
      <c r="G2" s="162"/>
      <c r="H2" s="163" t="s">
        <v>34</v>
      </c>
      <c r="I2" s="216"/>
      <c r="J2" s="217"/>
      <c r="K2" s="218"/>
      <c r="L2" s="161"/>
      <c r="M2" s="191" t="s">
        <v>70</v>
      </c>
      <c r="N2" s="164"/>
    </row>
    <row r="3" spans="1:14" ht="16.2" thickBot="1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ht="21.6" thickBot="1">
      <c r="A4" s="166" t="s">
        <v>33</v>
      </c>
      <c r="B4" s="204">
        <f>'CME SOSTEGNO'!C4</f>
        <v>0</v>
      </c>
      <c r="C4" s="205"/>
      <c r="D4" s="205"/>
      <c r="E4" s="206"/>
      <c r="F4" s="166"/>
      <c r="G4" s="166" t="s">
        <v>14</v>
      </c>
      <c r="H4" s="204">
        <f>'CME SOSTEGNO'!J4</f>
        <v>0</v>
      </c>
      <c r="I4" s="205"/>
      <c r="J4" s="205"/>
      <c r="K4" s="206"/>
      <c r="L4" s="161"/>
      <c r="M4" s="161"/>
      <c r="N4" s="165"/>
    </row>
    <row r="5" spans="1:14" ht="9" customHeight="1" thickBot="1">
      <c r="A5" s="167"/>
      <c r="B5" s="168"/>
      <c r="C5" s="169"/>
      <c r="D5" s="169"/>
      <c r="E5" s="168"/>
      <c r="F5" s="167"/>
      <c r="G5" s="170"/>
      <c r="H5" s="170"/>
      <c r="I5" s="170"/>
      <c r="J5" s="25"/>
      <c r="K5" s="25"/>
      <c r="L5" s="165"/>
      <c r="M5" s="165"/>
      <c r="N5" s="165"/>
    </row>
    <row r="6" spans="1:14" ht="48" customHeight="1" thickBot="1">
      <c r="A6" s="10" t="s">
        <v>2</v>
      </c>
      <c r="B6" s="207" t="s">
        <v>29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9"/>
    </row>
    <row r="7" spans="1:14" ht="16.2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6.2" thickBot="1">
      <c r="A8" s="11" t="s">
        <v>16</v>
      </c>
      <c r="B8" s="12"/>
      <c r="C8" s="12"/>
      <c r="D8" s="35"/>
      <c r="E8" s="16">
        <v>105</v>
      </c>
      <c r="F8" s="13"/>
      <c r="G8" s="11" t="s">
        <v>12</v>
      </c>
      <c r="H8" s="12"/>
      <c r="I8" s="12"/>
      <c r="J8" s="14"/>
      <c r="K8" s="14"/>
      <c r="L8" s="16">
        <f>E8*70%</f>
        <v>73.5</v>
      </c>
      <c r="M8" s="9"/>
      <c r="N8" s="9"/>
    </row>
    <row r="9" spans="1:14" ht="16.2" thickBo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4" thickBot="1">
      <c r="A10" s="219" t="s">
        <v>31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1"/>
    </row>
    <row r="11" spans="1:14" ht="93">
      <c r="A11" s="76" t="s">
        <v>3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7" t="s">
        <v>17</v>
      </c>
      <c r="H11" s="89" t="s">
        <v>24</v>
      </c>
      <c r="I11" s="90" t="s">
        <v>56</v>
      </c>
      <c r="J11" s="90" t="s">
        <v>35</v>
      </c>
      <c r="K11" s="90" t="s">
        <v>36</v>
      </c>
      <c r="L11" s="77" t="s">
        <v>37</v>
      </c>
      <c r="M11" s="91" t="s">
        <v>18</v>
      </c>
      <c r="N11" s="92" t="s">
        <v>19</v>
      </c>
    </row>
    <row r="12" spans="1:14" ht="22.95" customHeight="1">
      <c r="A12" s="45">
        <v>1</v>
      </c>
      <c r="B12" s="46">
        <f>'CME SOSTEGNO'!B12</f>
        <v>0</v>
      </c>
      <c r="C12" s="46">
        <f>'CME SOSTEGNO'!C12</f>
        <v>0</v>
      </c>
      <c r="D12" s="46">
        <f>'CME SOSTEGNO'!D12</f>
        <v>0</v>
      </c>
      <c r="E12" s="46">
        <f>'CME SOSTEGNO'!E12</f>
        <v>0</v>
      </c>
      <c r="F12" s="46">
        <f>'CME SOSTEGNO'!F12</f>
        <v>0</v>
      </c>
      <c r="G12" s="46">
        <f>'CME SOSTEGNO'!G12</f>
        <v>0</v>
      </c>
      <c r="H12" s="47">
        <f>'CME SOSTEGNO'!J12</f>
        <v>0</v>
      </c>
      <c r="I12" s="48">
        <f t="shared" ref="I12:I31" si="0">H12</f>
        <v>0</v>
      </c>
      <c r="J12" s="55">
        <f>'CME SOSTEGNO'!H12</f>
        <v>0</v>
      </c>
      <c r="K12" s="55">
        <f>'CME SOSTEGNO'!I12</f>
        <v>0</v>
      </c>
      <c r="L12" s="47">
        <f>ROUND(J12*K12,2)</f>
        <v>0</v>
      </c>
      <c r="M12" s="64">
        <f t="shared" ref="M12:M31" si="1">L12*$E$8</f>
        <v>0</v>
      </c>
      <c r="N12" s="62">
        <f t="shared" ref="N12:N31" si="2">L12*$L$8</f>
        <v>0</v>
      </c>
    </row>
    <row r="13" spans="1:14" ht="22.95" customHeight="1">
      <c r="A13" s="45">
        <v>2</v>
      </c>
      <c r="B13" s="46">
        <f>'CME SOSTEGNO'!B13</f>
        <v>0</v>
      </c>
      <c r="C13" s="46">
        <f>'CME SOSTEGNO'!C13</f>
        <v>0</v>
      </c>
      <c r="D13" s="46">
        <f>'CME SOSTEGNO'!D13</f>
        <v>0</v>
      </c>
      <c r="E13" s="46">
        <f>'CME SOSTEGNO'!E13</f>
        <v>0</v>
      </c>
      <c r="F13" s="46">
        <f>'CME SOSTEGNO'!F13</f>
        <v>0</v>
      </c>
      <c r="G13" s="46">
        <f>'CME SOSTEGNO'!G13</f>
        <v>0</v>
      </c>
      <c r="H13" s="47">
        <f>'CME SOSTEGNO'!J13</f>
        <v>0</v>
      </c>
      <c r="I13" s="48">
        <f t="shared" si="0"/>
        <v>0</v>
      </c>
      <c r="J13" s="55">
        <f>'CME SOSTEGNO'!H13</f>
        <v>0</v>
      </c>
      <c r="K13" s="55">
        <f>'CME SOSTEGNO'!I13</f>
        <v>0</v>
      </c>
      <c r="L13" s="47">
        <f t="shared" ref="L13:L31" si="3">ROUND(J13*K13,2)</f>
        <v>0</v>
      </c>
      <c r="M13" s="64">
        <f t="shared" si="1"/>
        <v>0</v>
      </c>
      <c r="N13" s="62">
        <f t="shared" si="2"/>
        <v>0</v>
      </c>
    </row>
    <row r="14" spans="1:14" ht="22.95" customHeight="1">
      <c r="A14" s="45">
        <v>3</v>
      </c>
      <c r="B14" s="46">
        <f>'CME SOSTEGNO'!B14</f>
        <v>0</v>
      </c>
      <c r="C14" s="46">
        <f>'CME SOSTEGNO'!C14</f>
        <v>0</v>
      </c>
      <c r="D14" s="46">
        <f>'CME SOSTEGNO'!D14</f>
        <v>0</v>
      </c>
      <c r="E14" s="46">
        <f>'CME SOSTEGNO'!E14</f>
        <v>0</v>
      </c>
      <c r="F14" s="46">
        <f>'CME SOSTEGNO'!F14</f>
        <v>0</v>
      </c>
      <c r="G14" s="46">
        <f>'CME SOSTEGNO'!G14</f>
        <v>0</v>
      </c>
      <c r="H14" s="47">
        <f>'CME SOSTEGNO'!J14</f>
        <v>0</v>
      </c>
      <c r="I14" s="48">
        <f t="shared" si="0"/>
        <v>0</v>
      </c>
      <c r="J14" s="55">
        <f>'CME SOSTEGNO'!H14</f>
        <v>0</v>
      </c>
      <c r="K14" s="55">
        <f>'CME SOSTEGNO'!I14</f>
        <v>0</v>
      </c>
      <c r="L14" s="47">
        <f t="shared" si="3"/>
        <v>0</v>
      </c>
      <c r="M14" s="64">
        <f t="shared" si="1"/>
        <v>0</v>
      </c>
      <c r="N14" s="62">
        <f t="shared" si="2"/>
        <v>0</v>
      </c>
    </row>
    <row r="15" spans="1:14" ht="22.95" customHeight="1">
      <c r="A15" s="45">
        <v>4</v>
      </c>
      <c r="B15" s="46">
        <f>'CME SOSTEGNO'!B15</f>
        <v>0</v>
      </c>
      <c r="C15" s="46">
        <f>'CME SOSTEGNO'!C15</f>
        <v>0</v>
      </c>
      <c r="D15" s="46">
        <f>'CME SOSTEGNO'!D15</f>
        <v>0</v>
      </c>
      <c r="E15" s="46">
        <f>'CME SOSTEGNO'!E15</f>
        <v>0</v>
      </c>
      <c r="F15" s="46">
        <f>'CME SOSTEGNO'!F15</f>
        <v>0</v>
      </c>
      <c r="G15" s="46">
        <f>'CME SOSTEGNO'!G15</f>
        <v>0</v>
      </c>
      <c r="H15" s="47">
        <f>'CME SOSTEGNO'!J15</f>
        <v>0</v>
      </c>
      <c r="I15" s="48">
        <f t="shared" si="0"/>
        <v>0</v>
      </c>
      <c r="J15" s="55">
        <f>'CME SOSTEGNO'!H15</f>
        <v>0</v>
      </c>
      <c r="K15" s="55">
        <f>'CME SOSTEGNO'!I15</f>
        <v>0</v>
      </c>
      <c r="L15" s="47">
        <f t="shared" si="3"/>
        <v>0</v>
      </c>
      <c r="M15" s="64">
        <f t="shared" si="1"/>
        <v>0</v>
      </c>
      <c r="N15" s="62">
        <f t="shared" si="2"/>
        <v>0</v>
      </c>
    </row>
    <row r="16" spans="1:14" ht="22.95" customHeight="1">
      <c r="A16" s="45">
        <v>5</v>
      </c>
      <c r="B16" s="46">
        <f>'CME SOSTEGNO'!B16</f>
        <v>0</v>
      </c>
      <c r="C16" s="46">
        <f>'CME SOSTEGNO'!C16</f>
        <v>0</v>
      </c>
      <c r="D16" s="46">
        <f>'CME SOSTEGNO'!D16</f>
        <v>0</v>
      </c>
      <c r="E16" s="46">
        <f>'CME SOSTEGNO'!E16</f>
        <v>0</v>
      </c>
      <c r="F16" s="46">
        <f>'CME SOSTEGNO'!F16</f>
        <v>0</v>
      </c>
      <c r="G16" s="46">
        <f>'CME SOSTEGNO'!G16</f>
        <v>0</v>
      </c>
      <c r="H16" s="47">
        <f>'CME SOSTEGNO'!J16</f>
        <v>0</v>
      </c>
      <c r="I16" s="48">
        <f t="shared" si="0"/>
        <v>0</v>
      </c>
      <c r="J16" s="55">
        <f>'CME SOSTEGNO'!H16</f>
        <v>0</v>
      </c>
      <c r="K16" s="55">
        <f>'CME SOSTEGNO'!I16</f>
        <v>0</v>
      </c>
      <c r="L16" s="47">
        <f t="shared" si="3"/>
        <v>0</v>
      </c>
      <c r="M16" s="64">
        <f t="shared" si="1"/>
        <v>0</v>
      </c>
      <c r="N16" s="62">
        <f t="shared" si="2"/>
        <v>0</v>
      </c>
    </row>
    <row r="17" spans="1:14" ht="22.95" customHeight="1">
      <c r="A17" s="45">
        <v>6</v>
      </c>
      <c r="B17" s="46">
        <f>'CME SOSTEGNO'!B17</f>
        <v>0</v>
      </c>
      <c r="C17" s="46">
        <f>'CME SOSTEGNO'!C17</f>
        <v>0</v>
      </c>
      <c r="D17" s="46">
        <f>'CME SOSTEGNO'!D17</f>
        <v>0</v>
      </c>
      <c r="E17" s="46">
        <f>'CME SOSTEGNO'!E17</f>
        <v>0</v>
      </c>
      <c r="F17" s="46">
        <f>'CME SOSTEGNO'!F17</f>
        <v>0</v>
      </c>
      <c r="G17" s="46">
        <f>'CME SOSTEGNO'!G17</f>
        <v>0</v>
      </c>
      <c r="H17" s="47">
        <f>'CME SOSTEGNO'!J17</f>
        <v>0</v>
      </c>
      <c r="I17" s="48">
        <f t="shared" si="0"/>
        <v>0</v>
      </c>
      <c r="J17" s="55">
        <f>'CME SOSTEGNO'!H17</f>
        <v>0</v>
      </c>
      <c r="K17" s="55">
        <f>'CME SOSTEGNO'!I17</f>
        <v>0</v>
      </c>
      <c r="L17" s="47">
        <f t="shared" si="3"/>
        <v>0</v>
      </c>
      <c r="M17" s="64">
        <f t="shared" si="1"/>
        <v>0</v>
      </c>
      <c r="N17" s="62">
        <f t="shared" si="2"/>
        <v>0</v>
      </c>
    </row>
    <row r="18" spans="1:14" ht="22.95" customHeight="1">
      <c r="A18" s="45">
        <v>7</v>
      </c>
      <c r="B18" s="46">
        <f>'CME SOSTEGNO'!B18</f>
        <v>0</v>
      </c>
      <c r="C18" s="46">
        <f>'CME SOSTEGNO'!C18</f>
        <v>0</v>
      </c>
      <c r="D18" s="46">
        <f>'CME SOSTEGNO'!D18</f>
        <v>0</v>
      </c>
      <c r="E18" s="46">
        <f>'CME SOSTEGNO'!E18</f>
        <v>0</v>
      </c>
      <c r="F18" s="46">
        <f>'CME SOSTEGNO'!F18</f>
        <v>0</v>
      </c>
      <c r="G18" s="46">
        <f>'CME SOSTEGNO'!G18</f>
        <v>0</v>
      </c>
      <c r="H18" s="47">
        <f>'CME SOSTEGNO'!J18</f>
        <v>0</v>
      </c>
      <c r="I18" s="48">
        <f t="shared" si="0"/>
        <v>0</v>
      </c>
      <c r="J18" s="55">
        <f>'CME SOSTEGNO'!H18</f>
        <v>0</v>
      </c>
      <c r="K18" s="55">
        <f>'CME SOSTEGNO'!I18</f>
        <v>0</v>
      </c>
      <c r="L18" s="47">
        <f t="shared" si="3"/>
        <v>0</v>
      </c>
      <c r="M18" s="64">
        <f t="shared" si="1"/>
        <v>0</v>
      </c>
      <c r="N18" s="62">
        <f t="shared" si="2"/>
        <v>0</v>
      </c>
    </row>
    <row r="19" spans="1:14" ht="22.95" customHeight="1">
      <c r="A19" s="45">
        <v>8</v>
      </c>
      <c r="B19" s="46">
        <f>'CME SOSTEGNO'!B19</f>
        <v>0</v>
      </c>
      <c r="C19" s="46">
        <f>'CME SOSTEGNO'!C19</f>
        <v>0</v>
      </c>
      <c r="D19" s="46">
        <f>'CME SOSTEGNO'!D19</f>
        <v>0</v>
      </c>
      <c r="E19" s="46">
        <f>'CME SOSTEGNO'!E19</f>
        <v>0</v>
      </c>
      <c r="F19" s="46">
        <f>'CME SOSTEGNO'!F19</f>
        <v>0</v>
      </c>
      <c r="G19" s="46">
        <f>'CME SOSTEGNO'!G19</f>
        <v>0</v>
      </c>
      <c r="H19" s="47">
        <f>'CME SOSTEGNO'!J19</f>
        <v>0</v>
      </c>
      <c r="I19" s="48">
        <f t="shared" si="0"/>
        <v>0</v>
      </c>
      <c r="J19" s="55">
        <f>'CME SOSTEGNO'!H19</f>
        <v>0</v>
      </c>
      <c r="K19" s="55">
        <f>'CME SOSTEGNO'!I19</f>
        <v>0</v>
      </c>
      <c r="L19" s="47">
        <f t="shared" si="3"/>
        <v>0</v>
      </c>
      <c r="M19" s="64">
        <f t="shared" si="1"/>
        <v>0</v>
      </c>
      <c r="N19" s="62">
        <f t="shared" si="2"/>
        <v>0</v>
      </c>
    </row>
    <row r="20" spans="1:14" ht="22.95" customHeight="1">
      <c r="A20" s="45">
        <v>9</v>
      </c>
      <c r="B20" s="46">
        <f>'CME SOSTEGNO'!B20</f>
        <v>0</v>
      </c>
      <c r="C20" s="46">
        <f>'CME SOSTEGNO'!C20</f>
        <v>0</v>
      </c>
      <c r="D20" s="46">
        <f>'CME SOSTEGNO'!D20</f>
        <v>0</v>
      </c>
      <c r="E20" s="46">
        <f>'CME SOSTEGNO'!E20</f>
        <v>0</v>
      </c>
      <c r="F20" s="46">
        <f>'CME SOSTEGNO'!F20</f>
        <v>0</v>
      </c>
      <c r="G20" s="46">
        <f>'CME SOSTEGNO'!G20</f>
        <v>0</v>
      </c>
      <c r="H20" s="47">
        <f>'CME SOSTEGNO'!J20</f>
        <v>0</v>
      </c>
      <c r="I20" s="48">
        <f t="shared" si="0"/>
        <v>0</v>
      </c>
      <c r="J20" s="55">
        <f>'CME SOSTEGNO'!H20</f>
        <v>0</v>
      </c>
      <c r="K20" s="55">
        <f>'CME SOSTEGNO'!I20</f>
        <v>0</v>
      </c>
      <c r="L20" s="47">
        <f t="shared" si="3"/>
        <v>0</v>
      </c>
      <c r="M20" s="64">
        <f t="shared" si="1"/>
        <v>0</v>
      </c>
      <c r="N20" s="62">
        <f t="shared" si="2"/>
        <v>0</v>
      </c>
    </row>
    <row r="21" spans="1:14" ht="22.95" customHeight="1">
      <c r="A21" s="45">
        <v>10</v>
      </c>
      <c r="B21" s="46">
        <f>'CME SOSTEGNO'!B21</f>
        <v>0</v>
      </c>
      <c r="C21" s="46">
        <f>'CME SOSTEGNO'!C21</f>
        <v>0</v>
      </c>
      <c r="D21" s="46">
        <f>'CME SOSTEGNO'!D21</f>
        <v>0</v>
      </c>
      <c r="E21" s="46">
        <f>'CME SOSTEGNO'!E21</f>
        <v>0</v>
      </c>
      <c r="F21" s="46">
        <f>'CME SOSTEGNO'!F21</f>
        <v>0</v>
      </c>
      <c r="G21" s="46">
        <f>'CME SOSTEGNO'!G21</f>
        <v>0</v>
      </c>
      <c r="H21" s="47">
        <f>'CME SOSTEGNO'!J21</f>
        <v>0</v>
      </c>
      <c r="I21" s="48">
        <f t="shared" si="0"/>
        <v>0</v>
      </c>
      <c r="J21" s="55">
        <f>'CME SOSTEGNO'!H21</f>
        <v>0</v>
      </c>
      <c r="K21" s="55">
        <f>'CME SOSTEGNO'!I21</f>
        <v>0</v>
      </c>
      <c r="L21" s="47">
        <f t="shared" si="3"/>
        <v>0</v>
      </c>
      <c r="M21" s="64">
        <f t="shared" si="1"/>
        <v>0</v>
      </c>
      <c r="N21" s="62">
        <f t="shared" si="2"/>
        <v>0</v>
      </c>
    </row>
    <row r="22" spans="1:14" ht="22.95" customHeight="1">
      <c r="A22" s="45">
        <v>11</v>
      </c>
      <c r="B22" s="46">
        <f>'CME SOSTEGNO'!B22</f>
        <v>0</v>
      </c>
      <c r="C22" s="46">
        <f>'CME SOSTEGNO'!C22</f>
        <v>0</v>
      </c>
      <c r="D22" s="46">
        <f>'CME SOSTEGNO'!D22</f>
        <v>0</v>
      </c>
      <c r="E22" s="46">
        <f>'CME SOSTEGNO'!E22</f>
        <v>0</v>
      </c>
      <c r="F22" s="46">
        <f>'CME SOSTEGNO'!F22</f>
        <v>0</v>
      </c>
      <c r="G22" s="46">
        <f>'CME SOSTEGNO'!G22</f>
        <v>0</v>
      </c>
      <c r="H22" s="47">
        <f>'CME SOSTEGNO'!J22</f>
        <v>0</v>
      </c>
      <c r="I22" s="48">
        <f t="shared" si="0"/>
        <v>0</v>
      </c>
      <c r="J22" s="55">
        <f>'CME SOSTEGNO'!H22</f>
        <v>0</v>
      </c>
      <c r="K22" s="55">
        <f>'CME SOSTEGNO'!I22</f>
        <v>0</v>
      </c>
      <c r="L22" s="47">
        <f t="shared" si="3"/>
        <v>0</v>
      </c>
      <c r="M22" s="64">
        <f t="shared" si="1"/>
        <v>0</v>
      </c>
      <c r="N22" s="62">
        <f t="shared" si="2"/>
        <v>0</v>
      </c>
    </row>
    <row r="23" spans="1:14" ht="22.95" customHeight="1">
      <c r="A23" s="45">
        <v>12</v>
      </c>
      <c r="B23" s="46">
        <f>'CME SOSTEGNO'!B23</f>
        <v>0</v>
      </c>
      <c r="C23" s="46">
        <f>'CME SOSTEGNO'!C23</f>
        <v>0</v>
      </c>
      <c r="D23" s="46">
        <f>'CME SOSTEGNO'!D23</f>
        <v>0</v>
      </c>
      <c r="E23" s="46">
        <f>'CME SOSTEGNO'!E23</f>
        <v>0</v>
      </c>
      <c r="F23" s="46">
        <f>'CME SOSTEGNO'!F23</f>
        <v>0</v>
      </c>
      <c r="G23" s="46">
        <f>'CME SOSTEGNO'!G23</f>
        <v>0</v>
      </c>
      <c r="H23" s="47">
        <f>'CME SOSTEGNO'!J23</f>
        <v>0</v>
      </c>
      <c r="I23" s="48">
        <f t="shared" si="0"/>
        <v>0</v>
      </c>
      <c r="J23" s="55">
        <f>'CME SOSTEGNO'!H23</f>
        <v>0</v>
      </c>
      <c r="K23" s="55">
        <f>'CME SOSTEGNO'!I23</f>
        <v>0</v>
      </c>
      <c r="L23" s="47">
        <f t="shared" si="3"/>
        <v>0</v>
      </c>
      <c r="M23" s="64">
        <f t="shared" si="1"/>
        <v>0</v>
      </c>
      <c r="N23" s="62">
        <f t="shared" si="2"/>
        <v>0</v>
      </c>
    </row>
    <row r="24" spans="1:14" ht="22.95" customHeight="1">
      <c r="A24" s="45">
        <v>13</v>
      </c>
      <c r="B24" s="46">
        <f>'CME SOSTEGNO'!B24</f>
        <v>0</v>
      </c>
      <c r="C24" s="46">
        <f>'CME SOSTEGNO'!C24</f>
        <v>0</v>
      </c>
      <c r="D24" s="46">
        <f>'CME SOSTEGNO'!D24</f>
        <v>0</v>
      </c>
      <c r="E24" s="46">
        <f>'CME SOSTEGNO'!E24</f>
        <v>0</v>
      </c>
      <c r="F24" s="46">
        <f>'CME SOSTEGNO'!F24</f>
        <v>0</v>
      </c>
      <c r="G24" s="46">
        <f>'CME SOSTEGNO'!G24</f>
        <v>0</v>
      </c>
      <c r="H24" s="47">
        <f>'CME SOSTEGNO'!J24</f>
        <v>0</v>
      </c>
      <c r="I24" s="48">
        <f t="shared" si="0"/>
        <v>0</v>
      </c>
      <c r="J24" s="55">
        <f>'CME SOSTEGNO'!H24</f>
        <v>0</v>
      </c>
      <c r="K24" s="55">
        <f>'CME SOSTEGNO'!I24</f>
        <v>0</v>
      </c>
      <c r="L24" s="47">
        <f t="shared" si="3"/>
        <v>0</v>
      </c>
      <c r="M24" s="64">
        <f t="shared" si="1"/>
        <v>0</v>
      </c>
      <c r="N24" s="62">
        <f t="shared" si="2"/>
        <v>0</v>
      </c>
    </row>
    <row r="25" spans="1:14" ht="22.95" customHeight="1">
      <c r="A25" s="45">
        <v>14</v>
      </c>
      <c r="B25" s="46">
        <f>'CME SOSTEGNO'!B25</f>
        <v>0</v>
      </c>
      <c r="C25" s="46">
        <f>'CME SOSTEGNO'!C25</f>
        <v>0</v>
      </c>
      <c r="D25" s="46">
        <f>'CME SOSTEGNO'!D25</f>
        <v>0</v>
      </c>
      <c r="E25" s="46">
        <f>'CME SOSTEGNO'!E25</f>
        <v>0</v>
      </c>
      <c r="F25" s="46">
        <f>'CME SOSTEGNO'!F25</f>
        <v>0</v>
      </c>
      <c r="G25" s="46">
        <f>'CME SOSTEGNO'!G25</f>
        <v>0</v>
      </c>
      <c r="H25" s="47">
        <f>'CME SOSTEGNO'!J25</f>
        <v>0</v>
      </c>
      <c r="I25" s="48">
        <f t="shared" si="0"/>
        <v>0</v>
      </c>
      <c r="J25" s="55">
        <f>'CME SOSTEGNO'!H25</f>
        <v>0</v>
      </c>
      <c r="K25" s="55">
        <f>'CME SOSTEGNO'!I25</f>
        <v>0</v>
      </c>
      <c r="L25" s="47">
        <f t="shared" si="3"/>
        <v>0</v>
      </c>
      <c r="M25" s="64">
        <f t="shared" si="1"/>
        <v>0</v>
      </c>
      <c r="N25" s="62">
        <f t="shared" si="2"/>
        <v>0</v>
      </c>
    </row>
    <row r="26" spans="1:14" ht="22.95" customHeight="1">
      <c r="A26" s="45">
        <v>15</v>
      </c>
      <c r="B26" s="46">
        <f>'CME SOSTEGNO'!B26</f>
        <v>0</v>
      </c>
      <c r="C26" s="46">
        <f>'CME SOSTEGNO'!C26</f>
        <v>0</v>
      </c>
      <c r="D26" s="46">
        <f>'CME SOSTEGNO'!D26</f>
        <v>0</v>
      </c>
      <c r="E26" s="46">
        <f>'CME SOSTEGNO'!E26</f>
        <v>0</v>
      </c>
      <c r="F26" s="46">
        <f>'CME SOSTEGNO'!F26</f>
        <v>0</v>
      </c>
      <c r="G26" s="46">
        <f>'CME SOSTEGNO'!G26</f>
        <v>0</v>
      </c>
      <c r="H26" s="47">
        <f>'CME SOSTEGNO'!J26</f>
        <v>0</v>
      </c>
      <c r="I26" s="48">
        <f t="shared" si="0"/>
        <v>0</v>
      </c>
      <c r="J26" s="55">
        <f>'CME SOSTEGNO'!H26</f>
        <v>0</v>
      </c>
      <c r="K26" s="55">
        <f>'CME SOSTEGNO'!I26</f>
        <v>0</v>
      </c>
      <c r="L26" s="47">
        <f t="shared" si="3"/>
        <v>0</v>
      </c>
      <c r="M26" s="64">
        <f t="shared" si="1"/>
        <v>0</v>
      </c>
      <c r="N26" s="62">
        <f t="shared" si="2"/>
        <v>0</v>
      </c>
    </row>
    <row r="27" spans="1:14" ht="22.95" customHeight="1">
      <c r="A27" s="45">
        <v>16</v>
      </c>
      <c r="B27" s="46">
        <f>'CME SOSTEGNO'!B27</f>
        <v>0</v>
      </c>
      <c r="C27" s="46">
        <f>'CME SOSTEGNO'!C27</f>
        <v>0</v>
      </c>
      <c r="D27" s="46">
        <f>'CME SOSTEGNO'!D27</f>
        <v>0</v>
      </c>
      <c r="E27" s="46">
        <f>'CME SOSTEGNO'!E27</f>
        <v>0</v>
      </c>
      <c r="F27" s="46">
        <f>'CME SOSTEGNO'!F27</f>
        <v>0</v>
      </c>
      <c r="G27" s="46">
        <f>'CME SOSTEGNO'!G27</f>
        <v>0</v>
      </c>
      <c r="H27" s="47">
        <f>'CME SOSTEGNO'!J27</f>
        <v>0</v>
      </c>
      <c r="I27" s="48">
        <f t="shared" si="0"/>
        <v>0</v>
      </c>
      <c r="J27" s="55">
        <f>'CME SOSTEGNO'!H27</f>
        <v>0</v>
      </c>
      <c r="K27" s="55">
        <f>'CME SOSTEGNO'!I27</f>
        <v>0</v>
      </c>
      <c r="L27" s="47">
        <f t="shared" si="3"/>
        <v>0</v>
      </c>
      <c r="M27" s="64">
        <f t="shared" si="1"/>
        <v>0</v>
      </c>
      <c r="N27" s="62">
        <f t="shared" si="2"/>
        <v>0</v>
      </c>
    </row>
    <row r="28" spans="1:14" ht="22.95" customHeight="1">
      <c r="A28" s="45">
        <v>17</v>
      </c>
      <c r="B28" s="46">
        <f>'CME SOSTEGNO'!B28</f>
        <v>0</v>
      </c>
      <c r="C28" s="46">
        <f>'CME SOSTEGNO'!C28</f>
        <v>0</v>
      </c>
      <c r="D28" s="46">
        <f>'CME SOSTEGNO'!D28</f>
        <v>0</v>
      </c>
      <c r="E28" s="46">
        <f>'CME SOSTEGNO'!E28</f>
        <v>0</v>
      </c>
      <c r="F28" s="46">
        <f>'CME SOSTEGNO'!F28</f>
        <v>0</v>
      </c>
      <c r="G28" s="46">
        <f>'CME SOSTEGNO'!G28</f>
        <v>0</v>
      </c>
      <c r="H28" s="47">
        <f>'CME SOSTEGNO'!J28</f>
        <v>0</v>
      </c>
      <c r="I28" s="48">
        <f t="shared" si="0"/>
        <v>0</v>
      </c>
      <c r="J28" s="55">
        <f>'CME SOSTEGNO'!H28</f>
        <v>0</v>
      </c>
      <c r="K28" s="55">
        <f>'CME SOSTEGNO'!I28</f>
        <v>0</v>
      </c>
      <c r="L28" s="47">
        <f t="shared" si="3"/>
        <v>0</v>
      </c>
      <c r="M28" s="64">
        <f t="shared" si="1"/>
        <v>0</v>
      </c>
      <c r="N28" s="62">
        <f t="shared" si="2"/>
        <v>0</v>
      </c>
    </row>
    <row r="29" spans="1:14" ht="22.95" customHeight="1">
      <c r="A29" s="45">
        <v>18</v>
      </c>
      <c r="B29" s="46">
        <f>'CME SOSTEGNO'!B29</f>
        <v>0</v>
      </c>
      <c r="C29" s="46">
        <f>'CME SOSTEGNO'!C29</f>
        <v>0</v>
      </c>
      <c r="D29" s="46">
        <f>'CME SOSTEGNO'!D29</f>
        <v>0</v>
      </c>
      <c r="E29" s="46">
        <f>'CME SOSTEGNO'!E29</f>
        <v>0</v>
      </c>
      <c r="F29" s="46">
        <f>'CME SOSTEGNO'!F29</f>
        <v>0</v>
      </c>
      <c r="G29" s="46">
        <f>'CME SOSTEGNO'!G29</f>
        <v>0</v>
      </c>
      <c r="H29" s="47">
        <f>'CME SOSTEGNO'!J29</f>
        <v>0</v>
      </c>
      <c r="I29" s="48">
        <f t="shared" si="0"/>
        <v>0</v>
      </c>
      <c r="J29" s="55">
        <f>'CME SOSTEGNO'!H29</f>
        <v>0</v>
      </c>
      <c r="K29" s="55">
        <f>'CME SOSTEGNO'!I29</f>
        <v>0</v>
      </c>
      <c r="L29" s="47">
        <f t="shared" si="3"/>
        <v>0</v>
      </c>
      <c r="M29" s="64">
        <f t="shared" si="1"/>
        <v>0</v>
      </c>
      <c r="N29" s="62">
        <f t="shared" si="2"/>
        <v>0</v>
      </c>
    </row>
    <row r="30" spans="1:14" ht="22.95" customHeight="1">
      <c r="A30" s="45">
        <v>19</v>
      </c>
      <c r="B30" s="46">
        <f>'CME SOSTEGNO'!B30</f>
        <v>0</v>
      </c>
      <c r="C30" s="46">
        <f>'CME SOSTEGNO'!C30</f>
        <v>0</v>
      </c>
      <c r="D30" s="46">
        <f>'CME SOSTEGNO'!D30</f>
        <v>0</v>
      </c>
      <c r="E30" s="46">
        <f>'CME SOSTEGNO'!E30</f>
        <v>0</v>
      </c>
      <c r="F30" s="46">
        <f>'CME SOSTEGNO'!F30</f>
        <v>0</v>
      </c>
      <c r="G30" s="46">
        <f>'CME SOSTEGNO'!G30</f>
        <v>0</v>
      </c>
      <c r="H30" s="47">
        <f>'CME SOSTEGNO'!J30</f>
        <v>0</v>
      </c>
      <c r="I30" s="48">
        <f t="shared" si="0"/>
        <v>0</v>
      </c>
      <c r="J30" s="55">
        <f>'CME SOSTEGNO'!H30</f>
        <v>0</v>
      </c>
      <c r="K30" s="55">
        <f>'CME SOSTEGNO'!I30</f>
        <v>0</v>
      </c>
      <c r="L30" s="47">
        <f t="shared" si="3"/>
        <v>0</v>
      </c>
      <c r="M30" s="64">
        <f t="shared" si="1"/>
        <v>0</v>
      </c>
      <c r="N30" s="62">
        <f t="shared" si="2"/>
        <v>0</v>
      </c>
    </row>
    <row r="31" spans="1:14" ht="22.95" customHeight="1" thickBot="1">
      <c r="A31" s="49">
        <v>20</v>
      </c>
      <c r="B31" s="50">
        <f>'CME SOSTEGNO'!B31</f>
        <v>0</v>
      </c>
      <c r="C31" s="50">
        <f>'CME SOSTEGNO'!C31</f>
        <v>0</v>
      </c>
      <c r="D31" s="50">
        <f>'CME SOSTEGNO'!D31</f>
        <v>0</v>
      </c>
      <c r="E31" s="50">
        <f>'CME SOSTEGNO'!E31</f>
        <v>0</v>
      </c>
      <c r="F31" s="50">
        <f>'CME SOSTEGNO'!F31</f>
        <v>0</v>
      </c>
      <c r="G31" s="50">
        <f>'CME SOSTEGNO'!G31</f>
        <v>0</v>
      </c>
      <c r="H31" s="51">
        <f>'CME SOSTEGNO'!J31</f>
        <v>0</v>
      </c>
      <c r="I31" s="48">
        <f t="shared" si="0"/>
        <v>0</v>
      </c>
      <c r="J31" s="93">
        <f>'CME SOSTEGNO'!H31</f>
        <v>0</v>
      </c>
      <c r="K31" s="93">
        <f>'CME SOSTEGNO'!I31</f>
        <v>0</v>
      </c>
      <c r="L31" s="47">
        <f t="shared" si="3"/>
        <v>0</v>
      </c>
      <c r="M31" s="65">
        <f t="shared" si="1"/>
        <v>0</v>
      </c>
      <c r="N31" s="63">
        <f t="shared" si="2"/>
        <v>0</v>
      </c>
    </row>
    <row r="32" spans="1:14" ht="25.2" customHeight="1" thickBot="1">
      <c r="A32" s="28"/>
      <c r="B32" s="52"/>
      <c r="C32" s="52"/>
      <c r="D32" s="52"/>
      <c r="E32" s="52"/>
      <c r="F32" s="190"/>
      <c r="G32" s="86" t="s">
        <v>60</v>
      </c>
      <c r="H32" s="87">
        <f>'CME SOSTEGNO'!J32</f>
        <v>0</v>
      </c>
      <c r="I32" s="87">
        <f>IF(SUM(I12:I31)&gt;200,ROUND(SUM(I12:I31),0),SUM(I12:I31))</f>
        <v>0</v>
      </c>
      <c r="J32" s="74"/>
      <c r="K32" s="74"/>
      <c r="L32" s="87">
        <f>IF(SUM(L12:L31)&gt;200,ROUND(SUM(L12:L31),0),SUM(L12:L31))</f>
        <v>0</v>
      </c>
      <c r="M32" s="88">
        <f>L32*$E$8</f>
        <v>0</v>
      </c>
      <c r="N32" s="75">
        <f>L32*$L$8</f>
        <v>0</v>
      </c>
    </row>
    <row r="33" spans="1:14" ht="21">
      <c r="A33" s="28"/>
      <c r="B33" s="29"/>
      <c r="C33" s="19"/>
      <c r="D33" s="19"/>
      <c r="E33" s="19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10.199999999999999" customHeight="1">
      <c r="A34" s="21"/>
      <c r="B34" s="29"/>
      <c r="C34" s="15"/>
      <c r="D34" s="199"/>
      <c r="E34" s="199"/>
      <c r="F34" s="29"/>
      <c r="G34" s="198"/>
      <c r="H34" s="21"/>
      <c r="I34" s="21"/>
      <c r="J34" s="199"/>
      <c r="K34" s="200"/>
      <c r="L34" s="200"/>
      <c r="M34" s="200"/>
      <c r="N34" s="20"/>
    </row>
    <row r="37" spans="1:14" ht="12" customHeight="1" thickBo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ht="21.6" thickBot="1">
      <c r="A38" s="215" t="s">
        <v>32</v>
      </c>
      <c r="B38" s="215"/>
      <c r="C38" s="215"/>
      <c r="D38" s="215"/>
      <c r="E38" s="215"/>
      <c r="F38" s="161"/>
      <c r="G38" s="162"/>
      <c r="H38" s="163" t="s">
        <v>34</v>
      </c>
      <c r="I38" s="216">
        <f>$I$2</f>
        <v>0</v>
      </c>
      <c r="J38" s="217"/>
      <c r="K38" s="218"/>
      <c r="L38" s="161"/>
      <c r="M38" s="191" t="s">
        <v>71</v>
      </c>
      <c r="N38" s="164"/>
    </row>
    <row r="39" spans="1:14" ht="16.2" thickBot="1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</row>
    <row r="40" spans="1:14" ht="21.6" thickBot="1">
      <c r="A40" s="166" t="s">
        <v>33</v>
      </c>
      <c r="B40" s="204">
        <f>'CME SOSTEGNO'!C40</f>
        <v>0</v>
      </c>
      <c r="C40" s="205"/>
      <c r="D40" s="205"/>
      <c r="E40" s="206"/>
      <c r="F40" s="166"/>
      <c r="G40" s="166" t="s">
        <v>14</v>
      </c>
      <c r="H40" s="204">
        <f>'CME SOSTEGNO'!J40</f>
        <v>0</v>
      </c>
      <c r="I40" s="205"/>
      <c r="J40" s="205"/>
      <c r="K40" s="206"/>
      <c r="L40" s="161"/>
      <c r="M40" s="161"/>
      <c r="N40" s="165"/>
    </row>
    <row r="41" spans="1:14" ht="9" customHeight="1" thickBot="1">
      <c r="A41" s="167"/>
      <c r="B41" s="168"/>
      <c r="C41" s="169"/>
      <c r="D41" s="169"/>
      <c r="E41" s="168"/>
      <c r="F41" s="167"/>
      <c r="G41" s="170"/>
      <c r="H41" s="170"/>
      <c r="I41" s="170"/>
      <c r="J41" s="25"/>
      <c r="K41" s="25"/>
      <c r="L41" s="165"/>
      <c r="M41" s="165"/>
      <c r="N41" s="165"/>
    </row>
    <row r="42" spans="1:14" ht="48" customHeight="1" thickBot="1">
      <c r="A42" s="10" t="s">
        <v>2</v>
      </c>
      <c r="B42" s="207" t="s">
        <v>29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6.2" thickBo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6.2" thickBot="1">
      <c r="A44" s="11" t="s">
        <v>16</v>
      </c>
      <c r="B44" s="12"/>
      <c r="C44" s="12"/>
      <c r="D44" s="35"/>
      <c r="E44" s="16">
        <v>105</v>
      </c>
      <c r="F44" s="13"/>
      <c r="G44" s="11" t="s">
        <v>12</v>
      </c>
      <c r="H44" s="12"/>
      <c r="I44" s="12"/>
      <c r="J44" s="14"/>
      <c r="K44" s="14"/>
      <c r="L44" s="16">
        <f>E44*70%</f>
        <v>73.5</v>
      </c>
      <c r="M44" s="9"/>
      <c r="N44" s="9"/>
    </row>
    <row r="45" spans="1:14" ht="16.2" thickBo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24" thickBot="1">
      <c r="A46" s="219" t="s">
        <v>31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1"/>
    </row>
    <row r="47" spans="1:14" ht="93">
      <c r="A47" s="76" t="s">
        <v>3</v>
      </c>
      <c r="B47" s="77" t="s">
        <v>4</v>
      </c>
      <c r="C47" s="77" t="s">
        <v>5</v>
      </c>
      <c r="D47" s="77" t="s">
        <v>6</v>
      </c>
      <c r="E47" s="77" t="s">
        <v>7</v>
      </c>
      <c r="F47" s="77" t="s">
        <v>21</v>
      </c>
      <c r="G47" s="77" t="s">
        <v>17</v>
      </c>
      <c r="H47" s="89" t="s">
        <v>24</v>
      </c>
      <c r="I47" s="90" t="s">
        <v>56</v>
      </c>
      <c r="J47" s="90" t="s">
        <v>35</v>
      </c>
      <c r="K47" s="90" t="s">
        <v>36</v>
      </c>
      <c r="L47" s="77" t="s">
        <v>37</v>
      </c>
      <c r="M47" s="91" t="s">
        <v>18</v>
      </c>
      <c r="N47" s="92" t="s">
        <v>19</v>
      </c>
    </row>
    <row r="48" spans="1:14" ht="22.95" customHeight="1">
      <c r="A48" s="45">
        <v>21</v>
      </c>
      <c r="B48" s="46">
        <f>'CME SOSTEGNO'!B48</f>
        <v>0</v>
      </c>
      <c r="C48" s="46">
        <f>'CME SOSTEGNO'!C48</f>
        <v>0</v>
      </c>
      <c r="D48" s="46">
        <f>'CME SOSTEGNO'!D48</f>
        <v>0</v>
      </c>
      <c r="E48" s="46">
        <f>'CME SOSTEGNO'!E48</f>
        <v>0</v>
      </c>
      <c r="F48" s="46">
        <f>'CME SOSTEGNO'!F48</f>
        <v>0</v>
      </c>
      <c r="G48" s="46">
        <f>'CME SOSTEGNO'!G48</f>
        <v>0</v>
      </c>
      <c r="H48" s="47">
        <f>'CME SOSTEGNO'!J48</f>
        <v>0</v>
      </c>
      <c r="I48" s="48">
        <f t="shared" ref="I48:I67" si="4">H48</f>
        <v>0</v>
      </c>
      <c r="J48" s="55">
        <f>'CME SOSTEGNO'!H48</f>
        <v>0</v>
      </c>
      <c r="K48" s="55">
        <f>'CME SOSTEGNO'!I48</f>
        <v>0</v>
      </c>
      <c r="L48" s="47">
        <f>ROUND(J48*K48,2)</f>
        <v>0</v>
      </c>
      <c r="M48" s="64">
        <f t="shared" ref="M48:M67" si="5">L48*$E$8</f>
        <v>0</v>
      </c>
      <c r="N48" s="62">
        <f t="shared" ref="N48:N67" si="6">L48*$L$8</f>
        <v>0</v>
      </c>
    </row>
    <row r="49" spans="1:14" ht="22.95" customHeight="1">
      <c r="A49" s="45">
        <v>22</v>
      </c>
      <c r="B49" s="46">
        <f>'CME SOSTEGNO'!B49</f>
        <v>0</v>
      </c>
      <c r="C49" s="46">
        <f>'CME SOSTEGNO'!C49</f>
        <v>0</v>
      </c>
      <c r="D49" s="46">
        <f>'CME SOSTEGNO'!D49</f>
        <v>0</v>
      </c>
      <c r="E49" s="46">
        <f>'CME SOSTEGNO'!E49</f>
        <v>0</v>
      </c>
      <c r="F49" s="46">
        <f>'CME SOSTEGNO'!F49</f>
        <v>0</v>
      </c>
      <c r="G49" s="46">
        <f>'CME SOSTEGNO'!G49</f>
        <v>0</v>
      </c>
      <c r="H49" s="47">
        <f>'CME SOSTEGNO'!J49</f>
        <v>0</v>
      </c>
      <c r="I49" s="48">
        <f t="shared" si="4"/>
        <v>0</v>
      </c>
      <c r="J49" s="55">
        <f>'CME SOSTEGNO'!H49</f>
        <v>0</v>
      </c>
      <c r="K49" s="55">
        <f>'CME SOSTEGNO'!I49</f>
        <v>0</v>
      </c>
      <c r="L49" s="47">
        <f t="shared" ref="L49:L67" si="7">ROUND(J49*K49,2)</f>
        <v>0</v>
      </c>
      <c r="M49" s="64">
        <f t="shared" si="5"/>
        <v>0</v>
      </c>
      <c r="N49" s="62">
        <f t="shared" si="6"/>
        <v>0</v>
      </c>
    </row>
    <row r="50" spans="1:14" ht="22.95" customHeight="1">
      <c r="A50" s="45">
        <v>23</v>
      </c>
      <c r="B50" s="46">
        <f>'CME SOSTEGNO'!B50</f>
        <v>0</v>
      </c>
      <c r="C50" s="46">
        <f>'CME SOSTEGNO'!C50</f>
        <v>0</v>
      </c>
      <c r="D50" s="46">
        <f>'CME SOSTEGNO'!D50</f>
        <v>0</v>
      </c>
      <c r="E50" s="46">
        <f>'CME SOSTEGNO'!E50</f>
        <v>0</v>
      </c>
      <c r="F50" s="46">
        <f>'CME SOSTEGNO'!F50</f>
        <v>0</v>
      </c>
      <c r="G50" s="46">
        <f>'CME SOSTEGNO'!G50</f>
        <v>0</v>
      </c>
      <c r="H50" s="47">
        <f>'CME SOSTEGNO'!J50</f>
        <v>0</v>
      </c>
      <c r="I50" s="48">
        <f t="shared" si="4"/>
        <v>0</v>
      </c>
      <c r="J50" s="55">
        <f>'CME SOSTEGNO'!H50</f>
        <v>0</v>
      </c>
      <c r="K50" s="55">
        <f>'CME SOSTEGNO'!I50</f>
        <v>0</v>
      </c>
      <c r="L50" s="47">
        <f t="shared" si="7"/>
        <v>0</v>
      </c>
      <c r="M50" s="64">
        <f t="shared" si="5"/>
        <v>0</v>
      </c>
      <c r="N50" s="62">
        <f t="shared" si="6"/>
        <v>0</v>
      </c>
    </row>
    <row r="51" spans="1:14" ht="22.95" customHeight="1">
      <c r="A51" s="45">
        <v>24</v>
      </c>
      <c r="B51" s="46">
        <f>'CME SOSTEGNO'!B51</f>
        <v>0</v>
      </c>
      <c r="C51" s="46">
        <f>'CME SOSTEGNO'!C51</f>
        <v>0</v>
      </c>
      <c r="D51" s="46">
        <f>'CME SOSTEGNO'!D51</f>
        <v>0</v>
      </c>
      <c r="E51" s="46">
        <f>'CME SOSTEGNO'!E51</f>
        <v>0</v>
      </c>
      <c r="F51" s="46">
        <f>'CME SOSTEGNO'!F51</f>
        <v>0</v>
      </c>
      <c r="G51" s="46">
        <f>'CME SOSTEGNO'!G51</f>
        <v>0</v>
      </c>
      <c r="H51" s="47">
        <f>'CME SOSTEGNO'!J51</f>
        <v>0</v>
      </c>
      <c r="I51" s="48">
        <f t="shared" si="4"/>
        <v>0</v>
      </c>
      <c r="J51" s="55">
        <f>'CME SOSTEGNO'!H51</f>
        <v>0</v>
      </c>
      <c r="K51" s="55">
        <f>'CME SOSTEGNO'!I51</f>
        <v>0</v>
      </c>
      <c r="L51" s="47">
        <f t="shared" si="7"/>
        <v>0</v>
      </c>
      <c r="M51" s="64">
        <f t="shared" si="5"/>
        <v>0</v>
      </c>
      <c r="N51" s="62">
        <f t="shared" si="6"/>
        <v>0</v>
      </c>
    </row>
    <row r="52" spans="1:14" ht="22.95" customHeight="1">
      <c r="A52" s="45">
        <v>25</v>
      </c>
      <c r="B52" s="46">
        <f>'CME SOSTEGNO'!B52</f>
        <v>0</v>
      </c>
      <c r="C52" s="46">
        <f>'CME SOSTEGNO'!C52</f>
        <v>0</v>
      </c>
      <c r="D52" s="46">
        <f>'CME SOSTEGNO'!D52</f>
        <v>0</v>
      </c>
      <c r="E52" s="46">
        <f>'CME SOSTEGNO'!E52</f>
        <v>0</v>
      </c>
      <c r="F52" s="46">
        <f>'CME SOSTEGNO'!F52</f>
        <v>0</v>
      </c>
      <c r="G52" s="46">
        <f>'CME SOSTEGNO'!G52</f>
        <v>0</v>
      </c>
      <c r="H52" s="47">
        <f>'CME SOSTEGNO'!J52</f>
        <v>0</v>
      </c>
      <c r="I52" s="48">
        <f t="shared" si="4"/>
        <v>0</v>
      </c>
      <c r="J52" s="55">
        <f>'CME SOSTEGNO'!H52</f>
        <v>0</v>
      </c>
      <c r="K52" s="55">
        <f>'CME SOSTEGNO'!I52</f>
        <v>0</v>
      </c>
      <c r="L52" s="47">
        <f t="shared" si="7"/>
        <v>0</v>
      </c>
      <c r="M52" s="64">
        <f t="shared" si="5"/>
        <v>0</v>
      </c>
      <c r="N52" s="62">
        <f t="shared" si="6"/>
        <v>0</v>
      </c>
    </row>
    <row r="53" spans="1:14" ht="22.95" customHeight="1">
      <c r="A53" s="45">
        <v>26</v>
      </c>
      <c r="B53" s="46">
        <f>'CME SOSTEGNO'!B53</f>
        <v>0</v>
      </c>
      <c r="C53" s="46">
        <f>'CME SOSTEGNO'!C53</f>
        <v>0</v>
      </c>
      <c r="D53" s="46">
        <f>'CME SOSTEGNO'!D53</f>
        <v>0</v>
      </c>
      <c r="E53" s="46">
        <f>'CME SOSTEGNO'!E53</f>
        <v>0</v>
      </c>
      <c r="F53" s="46">
        <f>'CME SOSTEGNO'!F53</f>
        <v>0</v>
      </c>
      <c r="G53" s="46">
        <f>'CME SOSTEGNO'!G53</f>
        <v>0</v>
      </c>
      <c r="H53" s="47">
        <f>'CME SOSTEGNO'!J53</f>
        <v>0</v>
      </c>
      <c r="I53" s="48">
        <f t="shared" si="4"/>
        <v>0</v>
      </c>
      <c r="J53" s="55">
        <f>'CME SOSTEGNO'!H53</f>
        <v>0</v>
      </c>
      <c r="K53" s="55">
        <f>'CME SOSTEGNO'!I53</f>
        <v>0</v>
      </c>
      <c r="L53" s="47">
        <f t="shared" si="7"/>
        <v>0</v>
      </c>
      <c r="M53" s="64">
        <f t="shared" si="5"/>
        <v>0</v>
      </c>
      <c r="N53" s="62">
        <f t="shared" si="6"/>
        <v>0</v>
      </c>
    </row>
    <row r="54" spans="1:14" ht="22.95" customHeight="1">
      <c r="A54" s="45">
        <v>27</v>
      </c>
      <c r="B54" s="46">
        <f>'CME SOSTEGNO'!B54</f>
        <v>0</v>
      </c>
      <c r="C54" s="46">
        <f>'CME SOSTEGNO'!C54</f>
        <v>0</v>
      </c>
      <c r="D54" s="46">
        <f>'CME SOSTEGNO'!D54</f>
        <v>0</v>
      </c>
      <c r="E54" s="46">
        <f>'CME SOSTEGNO'!E54</f>
        <v>0</v>
      </c>
      <c r="F54" s="46">
        <f>'CME SOSTEGNO'!F54</f>
        <v>0</v>
      </c>
      <c r="G54" s="46">
        <f>'CME SOSTEGNO'!G54</f>
        <v>0</v>
      </c>
      <c r="H54" s="47">
        <f>'CME SOSTEGNO'!J54</f>
        <v>0</v>
      </c>
      <c r="I54" s="48">
        <f t="shared" si="4"/>
        <v>0</v>
      </c>
      <c r="J54" s="55">
        <f>'CME SOSTEGNO'!H54</f>
        <v>0</v>
      </c>
      <c r="K54" s="55">
        <f>'CME SOSTEGNO'!I54</f>
        <v>0</v>
      </c>
      <c r="L54" s="47">
        <f t="shared" si="7"/>
        <v>0</v>
      </c>
      <c r="M54" s="64">
        <f t="shared" si="5"/>
        <v>0</v>
      </c>
      <c r="N54" s="62">
        <f t="shared" si="6"/>
        <v>0</v>
      </c>
    </row>
    <row r="55" spans="1:14" ht="22.95" customHeight="1">
      <c r="A55" s="45">
        <v>28</v>
      </c>
      <c r="B55" s="46">
        <f>'CME SOSTEGNO'!B55</f>
        <v>0</v>
      </c>
      <c r="C55" s="46">
        <f>'CME SOSTEGNO'!C55</f>
        <v>0</v>
      </c>
      <c r="D55" s="46">
        <f>'CME SOSTEGNO'!D55</f>
        <v>0</v>
      </c>
      <c r="E55" s="46">
        <f>'CME SOSTEGNO'!E55</f>
        <v>0</v>
      </c>
      <c r="F55" s="46">
        <f>'CME SOSTEGNO'!F55</f>
        <v>0</v>
      </c>
      <c r="G55" s="46">
        <f>'CME SOSTEGNO'!G55</f>
        <v>0</v>
      </c>
      <c r="H55" s="47">
        <f>'CME SOSTEGNO'!J55</f>
        <v>0</v>
      </c>
      <c r="I55" s="48">
        <f t="shared" si="4"/>
        <v>0</v>
      </c>
      <c r="J55" s="55">
        <f>'CME SOSTEGNO'!H55</f>
        <v>0</v>
      </c>
      <c r="K55" s="55">
        <f>'CME SOSTEGNO'!I55</f>
        <v>0</v>
      </c>
      <c r="L55" s="47">
        <f t="shared" si="7"/>
        <v>0</v>
      </c>
      <c r="M55" s="64">
        <f t="shared" si="5"/>
        <v>0</v>
      </c>
      <c r="N55" s="62">
        <f t="shared" si="6"/>
        <v>0</v>
      </c>
    </row>
    <row r="56" spans="1:14" ht="22.95" customHeight="1">
      <c r="A56" s="45">
        <v>29</v>
      </c>
      <c r="B56" s="46">
        <f>'CME SOSTEGNO'!B56</f>
        <v>0</v>
      </c>
      <c r="C56" s="46">
        <f>'CME SOSTEGNO'!C56</f>
        <v>0</v>
      </c>
      <c r="D56" s="46">
        <f>'CME SOSTEGNO'!D56</f>
        <v>0</v>
      </c>
      <c r="E56" s="46">
        <f>'CME SOSTEGNO'!E56</f>
        <v>0</v>
      </c>
      <c r="F56" s="46">
        <f>'CME SOSTEGNO'!F56</f>
        <v>0</v>
      </c>
      <c r="G56" s="46">
        <f>'CME SOSTEGNO'!G56</f>
        <v>0</v>
      </c>
      <c r="H56" s="47">
        <f>'CME SOSTEGNO'!J56</f>
        <v>0</v>
      </c>
      <c r="I56" s="48">
        <f t="shared" si="4"/>
        <v>0</v>
      </c>
      <c r="J56" s="55">
        <f>'CME SOSTEGNO'!H56</f>
        <v>0</v>
      </c>
      <c r="K56" s="55">
        <f>'CME SOSTEGNO'!I56</f>
        <v>0</v>
      </c>
      <c r="L56" s="47">
        <f t="shared" si="7"/>
        <v>0</v>
      </c>
      <c r="M56" s="64">
        <f t="shared" si="5"/>
        <v>0</v>
      </c>
      <c r="N56" s="62">
        <f t="shared" si="6"/>
        <v>0</v>
      </c>
    </row>
    <row r="57" spans="1:14" ht="22.95" customHeight="1">
      <c r="A57" s="45">
        <v>30</v>
      </c>
      <c r="B57" s="46">
        <f>'CME SOSTEGNO'!B57</f>
        <v>0</v>
      </c>
      <c r="C57" s="46">
        <f>'CME SOSTEGNO'!C57</f>
        <v>0</v>
      </c>
      <c r="D57" s="46">
        <f>'CME SOSTEGNO'!D57</f>
        <v>0</v>
      </c>
      <c r="E57" s="46">
        <f>'CME SOSTEGNO'!E57</f>
        <v>0</v>
      </c>
      <c r="F57" s="46">
        <f>'CME SOSTEGNO'!F57</f>
        <v>0</v>
      </c>
      <c r="G57" s="46">
        <f>'CME SOSTEGNO'!G57</f>
        <v>0</v>
      </c>
      <c r="H57" s="47">
        <f>'CME SOSTEGNO'!J57</f>
        <v>0</v>
      </c>
      <c r="I57" s="48">
        <f t="shared" si="4"/>
        <v>0</v>
      </c>
      <c r="J57" s="55">
        <f>'CME SOSTEGNO'!H57</f>
        <v>0</v>
      </c>
      <c r="K57" s="55">
        <f>'CME SOSTEGNO'!I57</f>
        <v>0</v>
      </c>
      <c r="L57" s="47">
        <f t="shared" si="7"/>
        <v>0</v>
      </c>
      <c r="M57" s="64">
        <f t="shared" si="5"/>
        <v>0</v>
      </c>
      <c r="N57" s="62">
        <f t="shared" si="6"/>
        <v>0</v>
      </c>
    </row>
    <row r="58" spans="1:14" ht="22.95" customHeight="1">
      <c r="A58" s="45">
        <v>31</v>
      </c>
      <c r="B58" s="46">
        <f>'CME SOSTEGNO'!B58</f>
        <v>0</v>
      </c>
      <c r="C58" s="46">
        <f>'CME SOSTEGNO'!C58</f>
        <v>0</v>
      </c>
      <c r="D58" s="46">
        <f>'CME SOSTEGNO'!D58</f>
        <v>0</v>
      </c>
      <c r="E58" s="46">
        <f>'CME SOSTEGNO'!E58</f>
        <v>0</v>
      </c>
      <c r="F58" s="46">
        <f>'CME SOSTEGNO'!F58</f>
        <v>0</v>
      </c>
      <c r="G58" s="46">
        <f>'CME SOSTEGNO'!G58</f>
        <v>0</v>
      </c>
      <c r="H58" s="47">
        <f>'CME SOSTEGNO'!J58</f>
        <v>0</v>
      </c>
      <c r="I58" s="48">
        <f t="shared" si="4"/>
        <v>0</v>
      </c>
      <c r="J58" s="55">
        <f>'CME SOSTEGNO'!H58</f>
        <v>0</v>
      </c>
      <c r="K58" s="55">
        <f>'CME SOSTEGNO'!I58</f>
        <v>0</v>
      </c>
      <c r="L58" s="47">
        <f t="shared" si="7"/>
        <v>0</v>
      </c>
      <c r="M58" s="64">
        <f t="shared" si="5"/>
        <v>0</v>
      </c>
      <c r="N58" s="62">
        <f t="shared" si="6"/>
        <v>0</v>
      </c>
    </row>
    <row r="59" spans="1:14" ht="22.95" customHeight="1">
      <c r="A59" s="45">
        <v>32</v>
      </c>
      <c r="B59" s="46">
        <f>'CME SOSTEGNO'!B59</f>
        <v>0</v>
      </c>
      <c r="C59" s="46">
        <f>'CME SOSTEGNO'!C59</f>
        <v>0</v>
      </c>
      <c r="D59" s="46">
        <f>'CME SOSTEGNO'!D59</f>
        <v>0</v>
      </c>
      <c r="E59" s="46">
        <f>'CME SOSTEGNO'!E59</f>
        <v>0</v>
      </c>
      <c r="F59" s="46">
        <f>'CME SOSTEGNO'!F59</f>
        <v>0</v>
      </c>
      <c r="G59" s="46">
        <f>'CME SOSTEGNO'!G59</f>
        <v>0</v>
      </c>
      <c r="H59" s="47">
        <f>'CME SOSTEGNO'!J59</f>
        <v>0</v>
      </c>
      <c r="I59" s="48">
        <f t="shared" si="4"/>
        <v>0</v>
      </c>
      <c r="J59" s="55">
        <f>'CME SOSTEGNO'!H59</f>
        <v>0</v>
      </c>
      <c r="K59" s="55">
        <f>'CME SOSTEGNO'!I59</f>
        <v>0</v>
      </c>
      <c r="L59" s="47">
        <f t="shared" si="7"/>
        <v>0</v>
      </c>
      <c r="M59" s="64">
        <f t="shared" si="5"/>
        <v>0</v>
      </c>
      <c r="N59" s="62">
        <f t="shared" si="6"/>
        <v>0</v>
      </c>
    </row>
    <row r="60" spans="1:14" ht="22.95" customHeight="1">
      <c r="A60" s="45">
        <v>33</v>
      </c>
      <c r="B60" s="46">
        <f>'CME SOSTEGNO'!B60</f>
        <v>0</v>
      </c>
      <c r="C60" s="46">
        <f>'CME SOSTEGNO'!C60</f>
        <v>0</v>
      </c>
      <c r="D60" s="46">
        <f>'CME SOSTEGNO'!D60</f>
        <v>0</v>
      </c>
      <c r="E60" s="46">
        <f>'CME SOSTEGNO'!E60</f>
        <v>0</v>
      </c>
      <c r="F60" s="46">
        <f>'CME SOSTEGNO'!F60</f>
        <v>0</v>
      </c>
      <c r="G60" s="46">
        <f>'CME SOSTEGNO'!G60</f>
        <v>0</v>
      </c>
      <c r="H60" s="47">
        <f>'CME SOSTEGNO'!J60</f>
        <v>0</v>
      </c>
      <c r="I60" s="48">
        <f t="shared" si="4"/>
        <v>0</v>
      </c>
      <c r="J60" s="55">
        <v>0</v>
      </c>
      <c r="K60" s="55">
        <v>0</v>
      </c>
      <c r="L60" s="47">
        <f t="shared" si="7"/>
        <v>0</v>
      </c>
      <c r="M60" s="64">
        <f t="shared" si="5"/>
        <v>0</v>
      </c>
      <c r="N60" s="62">
        <f t="shared" si="6"/>
        <v>0</v>
      </c>
    </row>
    <row r="61" spans="1:14" ht="22.95" customHeight="1">
      <c r="A61" s="45">
        <v>34</v>
      </c>
      <c r="B61" s="46">
        <f>'CME SOSTEGNO'!B61</f>
        <v>0</v>
      </c>
      <c r="C61" s="46">
        <f>'CME SOSTEGNO'!C61</f>
        <v>0</v>
      </c>
      <c r="D61" s="46">
        <f>'CME SOSTEGNO'!D61</f>
        <v>0</v>
      </c>
      <c r="E61" s="46">
        <f>'CME SOSTEGNO'!E61</f>
        <v>0</v>
      </c>
      <c r="F61" s="46">
        <f>'CME SOSTEGNO'!F61</f>
        <v>0</v>
      </c>
      <c r="G61" s="46">
        <f>'CME SOSTEGNO'!G61</f>
        <v>0</v>
      </c>
      <c r="H61" s="47">
        <f>'CME SOSTEGNO'!J61</f>
        <v>0</v>
      </c>
      <c r="I61" s="48">
        <f t="shared" si="4"/>
        <v>0</v>
      </c>
      <c r="J61" s="55">
        <f>'CME SOSTEGNO'!H61</f>
        <v>0</v>
      </c>
      <c r="K61" s="55">
        <f>'CME SOSTEGNO'!I61</f>
        <v>0</v>
      </c>
      <c r="L61" s="47">
        <f t="shared" si="7"/>
        <v>0</v>
      </c>
      <c r="M61" s="64">
        <f t="shared" si="5"/>
        <v>0</v>
      </c>
      <c r="N61" s="62">
        <f t="shared" si="6"/>
        <v>0</v>
      </c>
    </row>
    <row r="62" spans="1:14" ht="22.95" customHeight="1">
      <c r="A62" s="45">
        <v>35</v>
      </c>
      <c r="B62" s="46">
        <f>'CME SOSTEGNO'!B62</f>
        <v>0</v>
      </c>
      <c r="C62" s="46">
        <f>'CME SOSTEGNO'!C62</f>
        <v>0</v>
      </c>
      <c r="D62" s="46">
        <f>'CME SOSTEGNO'!D62</f>
        <v>0</v>
      </c>
      <c r="E62" s="46">
        <f>'CME SOSTEGNO'!E62</f>
        <v>0</v>
      </c>
      <c r="F62" s="46">
        <f>'CME SOSTEGNO'!F62</f>
        <v>0</v>
      </c>
      <c r="G62" s="46">
        <f>'CME SOSTEGNO'!G62</f>
        <v>0</v>
      </c>
      <c r="H62" s="47">
        <f>'CME SOSTEGNO'!J62</f>
        <v>0</v>
      </c>
      <c r="I62" s="48">
        <f t="shared" si="4"/>
        <v>0</v>
      </c>
      <c r="J62" s="55">
        <f>'CME SOSTEGNO'!H62</f>
        <v>0</v>
      </c>
      <c r="K62" s="55">
        <f>'CME SOSTEGNO'!I62</f>
        <v>0</v>
      </c>
      <c r="L62" s="47">
        <f t="shared" si="7"/>
        <v>0</v>
      </c>
      <c r="M62" s="64">
        <f t="shared" si="5"/>
        <v>0</v>
      </c>
      <c r="N62" s="62">
        <f t="shared" si="6"/>
        <v>0</v>
      </c>
    </row>
    <row r="63" spans="1:14" ht="22.95" customHeight="1">
      <c r="A63" s="45">
        <v>36</v>
      </c>
      <c r="B63" s="46">
        <f>'CME SOSTEGNO'!B63</f>
        <v>0</v>
      </c>
      <c r="C63" s="46">
        <f>'CME SOSTEGNO'!C63</f>
        <v>0</v>
      </c>
      <c r="D63" s="46">
        <f>'CME SOSTEGNO'!D63</f>
        <v>0</v>
      </c>
      <c r="E63" s="46">
        <f>'CME SOSTEGNO'!E63</f>
        <v>0</v>
      </c>
      <c r="F63" s="46">
        <f>'CME SOSTEGNO'!F63</f>
        <v>0</v>
      </c>
      <c r="G63" s="46">
        <f>'CME SOSTEGNO'!G63</f>
        <v>0</v>
      </c>
      <c r="H63" s="47">
        <f>'CME SOSTEGNO'!J63</f>
        <v>0</v>
      </c>
      <c r="I63" s="48">
        <f t="shared" si="4"/>
        <v>0</v>
      </c>
      <c r="J63" s="55">
        <f>'CME SOSTEGNO'!H63</f>
        <v>0</v>
      </c>
      <c r="K63" s="55">
        <f>'CME SOSTEGNO'!I63</f>
        <v>0</v>
      </c>
      <c r="L63" s="47">
        <f t="shared" si="7"/>
        <v>0</v>
      </c>
      <c r="M63" s="64">
        <f t="shared" si="5"/>
        <v>0</v>
      </c>
      <c r="N63" s="62">
        <f t="shared" si="6"/>
        <v>0</v>
      </c>
    </row>
    <row r="64" spans="1:14" ht="22.95" customHeight="1">
      <c r="A64" s="45">
        <v>37</v>
      </c>
      <c r="B64" s="46">
        <f>'CME SOSTEGNO'!B64</f>
        <v>0</v>
      </c>
      <c r="C64" s="46">
        <f>'CME SOSTEGNO'!C64</f>
        <v>0</v>
      </c>
      <c r="D64" s="46">
        <f>'CME SOSTEGNO'!D64</f>
        <v>0</v>
      </c>
      <c r="E64" s="46">
        <f>'CME SOSTEGNO'!E64</f>
        <v>0</v>
      </c>
      <c r="F64" s="46">
        <f>'CME SOSTEGNO'!F64</f>
        <v>0</v>
      </c>
      <c r="G64" s="46">
        <f>'CME SOSTEGNO'!G64</f>
        <v>0</v>
      </c>
      <c r="H64" s="47">
        <f>'CME SOSTEGNO'!J64</f>
        <v>0</v>
      </c>
      <c r="I64" s="48">
        <f t="shared" si="4"/>
        <v>0</v>
      </c>
      <c r="J64" s="55">
        <f>'CME SOSTEGNO'!H64</f>
        <v>0</v>
      </c>
      <c r="K64" s="55">
        <f>'CME SOSTEGNO'!I64</f>
        <v>0</v>
      </c>
      <c r="L64" s="47">
        <f t="shared" si="7"/>
        <v>0</v>
      </c>
      <c r="M64" s="64">
        <f t="shared" si="5"/>
        <v>0</v>
      </c>
      <c r="N64" s="62">
        <f t="shared" si="6"/>
        <v>0</v>
      </c>
    </row>
    <row r="65" spans="1:14" ht="22.95" customHeight="1">
      <c r="A65" s="45">
        <v>38</v>
      </c>
      <c r="B65" s="46">
        <f>'CME SOSTEGNO'!B65</f>
        <v>0</v>
      </c>
      <c r="C65" s="46">
        <f>'CME SOSTEGNO'!C65</f>
        <v>0</v>
      </c>
      <c r="D65" s="46">
        <f>'CME SOSTEGNO'!D65</f>
        <v>0</v>
      </c>
      <c r="E65" s="46">
        <f>'CME SOSTEGNO'!E65</f>
        <v>0</v>
      </c>
      <c r="F65" s="46">
        <f>'CME SOSTEGNO'!F65</f>
        <v>0</v>
      </c>
      <c r="G65" s="46">
        <f>'CME SOSTEGNO'!G65</f>
        <v>0</v>
      </c>
      <c r="H65" s="47">
        <f>'CME SOSTEGNO'!J65</f>
        <v>0</v>
      </c>
      <c r="I65" s="48">
        <f t="shared" si="4"/>
        <v>0</v>
      </c>
      <c r="J65" s="55">
        <f>'CME SOSTEGNO'!H65</f>
        <v>0</v>
      </c>
      <c r="K65" s="55">
        <f>'CME SOSTEGNO'!I65</f>
        <v>0</v>
      </c>
      <c r="L65" s="47">
        <f t="shared" si="7"/>
        <v>0</v>
      </c>
      <c r="M65" s="64">
        <f t="shared" si="5"/>
        <v>0</v>
      </c>
      <c r="N65" s="62">
        <f t="shared" si="6"/>
        <v>0</v>
      </c>
    </row>
    <row r="66" spans="1:14" ht="22.95" customHeight="1">
      <c r="A66" s="45">
        <v>39</v>
      </c>
      <c r="B66" s="46">
        <f>'CME SOSTEGNO'!B66</f>
        <v>0</v>
      </c>
      <c r="C66" s="46">
        <f>'CME SOSTEGNO'!C66</f>
        <v>0</v>
      </c>
      <c r="D66" s="46">
        <f>'CME SOSTEGNO'!D66</f>
        <v>0</v>
      </c>
      <c r="E66" s="46">
        <f>'CME SOSTEGNO'!E66</f>
        <v>0</v>
      </c>
      <c r="F66" s="46">
        <f>'CME SOSTEGNO'!F66</f>
        <v>0</v>
      </c>
      <c r="G66" s="46">
        <f>'CME SOSTEGNO'!G66</f>
        <v>0</v>
      </c>
      <c r="H66" s="47">
        <f>'CME SOSTEGNO'!J66</f>
        <v>0</v>
      </c>
      <c r="I66" s="48">
        <f t="shared" si="4"/>
        <v>0</v>
      </c>
      <c r="J66" s="55">
        <f>'CME SOSTEGNO'!H66</f>
        <v>0</v>
      </c>
      <c r="K66" s="55">
        <f>'CME SOSTEGNO'!I66</f>
        <v>0</v>
      </c>
      <c r="L66" s="47">
        <f t="shared" si="7"/>
        <v>0</v>
      </c>
      <c r="M66" s="64">
        <f t="shared" si="5"/>
        <v>0</v>
      </c>
      <c r="N66" s="62">
        <f t="shared" si="6"/>
        <v>0</v>
      </c>
    </row>
    <row r="67" spans="1:14" ht="22.95" customHeight="1" thickBot="1">
      <c r="A67" s="45">
        <v>40</v>
      </c>
      <c r="B67" s="50">
        <f>'CME SOSTEGNO'!B67</f>
        <v>0</v>
      </c>
      <c r="C67" s="50">
        <f>'CME SOSTEGNO'!C67</f>
        <v>0</v>
      </c>
      <c r="D67" s="50">
        <f>'CME SOSTEGNO'!D67</f>
        <v>0</v>
      </c>
      <c r="E67" s="50">
        <f>'CME SOSTEGNO'!E67</f>
        <v>0</v>
      </c>
      <c r="F67" s="50">
        <f>'CME SOSTEGNO'!F67</f>
        <v>0</v>
      </c>
      <c r="G67" s="50">
        <f>'CME SOSTEGNO'!G67</f>
        <v>0</v>
      </c>
      <c r="H67" s="51">
        <f>'CME SOSTEGNO'!J67</f>
        <v>0</v>
      </c>
      <c r="I67" s="48">
        <f t="shared" si="4"/>
        <v>0</v>
      </c>
      <c r="J67" s="93">
        <f>'CME SOSTEGNO'!H67</f>
        <v>0</v>
      </c>
      <c r="K67" s="93">
        <f>'CME SOSTEGNO'!I67</f>
        <v>0</v>
      </c>
      <c r="L67" s="47">
        <f t="shared" si="7"/>
        <v>0</v>
      </c>
      <c r="M67" s="65">
        <f t="shared" si="5"/>
        <v>0</v>
      </c>
      <c r="N67" s="63">
        <f t="shared" si="6"/>
        <v>0</v>
      </c>
    </row>
    <row r="68" spans="1:14" ht="25.2" customHeight="1" thickBot="1">
      <c r="A68" s="28"/>
      <c r="B68" s="52"/>
      <c r="C68" s="52"/>
      <c r="D68" s="52"/>
      <c r="E68" s="52"/>
      <c r="F68" s="190"/>
      <c r="G68" s="86" t="s">
        <v>60</v>
      </c>
      <c r="H68" s="87">
        <f>'CME SOSTEGNO'!J68</f>
        <v>0</v>
      </c>
      <c r="I68" s="87">
        <f>IF(SUM(I48:I67)&gt;200,ROUND(SUM(I48:I67),0),SUM(I48:I67))</f>
        <v>0</v>
      </c>
      <c r="J68" s="74"/>
      <c r="K68" s="74"/>
      <c r="L68" s="87">
        <f>IF(SUM(L48:L67)&gt;200,ROUND(SUM(L48:L67),0),SUM(L48:L67))</f>
        <v>0</v>
      </c>
      <c r="M68" s="88">
        <f>L68*$E$8</f>
        <v>0</v>
      </c>
      <c r="N68" s="75">
        <f>L68*$L$8</f>
        <v>0</v>
      </c>
    </row>
    <row r="69" spans="1:14" ht="21">
      <c r="A69" s="28"/>
      <c r="B69" s="29"/>
      <c r="C69" s="19"/>
      <c r="D69" s="19"/>
      <c r="E69" s="19"/>
      <c r="F69" s="20"/>
      <c r="G69" s="20"/>
      <c r="H69" s="20"/>
      <c r="I69" s="20"/>
      <c r="J69" s="20"/>
      <c r="K69" s="20"/>
      <c r="L69" s="20"/>
      <c r="M69" s="20"/>
      <c r="N69" s="20"/>
    </row>
    <row r="70" spans="1:14" ht="10.199999999999999" customHeight="1">
      <c r="A70" s="21"/>
      <c r="B70" s="29"/>
      <c r="C70" s="15"/>
      <c r="D70" s="199"/>
      <c r="E70" s="199"/>
      <c r="F70" s="29"/>
      <c r="G70" s="198"/>
      <c r="H70" s="21"/>
      <c r="I70" s="21"/>
      <c r="J70" s="199"/>
      <c r="K70" s="200"/>
      <c r="L70" s="200"/>
      <c r="M70" s="200"/>
      <c r="N70" s="20"/>
    </row>
    <row r="74" spans="1:14" ht="16.2" thickBo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 ht="21.6" thickBot="1">
      <c r="A75" s="215" t="s">
        <v>32</v>
      </c>
      <c r="B75" s="215"/>
      <c r="C75" s="215"/>
      <c r="D75" s="215"/>
      <c r="E75" s="215"/>
      <c r="F75" s="161"/>
      <c r="G75" s="162"/>
      <c r="H75" s="163" t="s">
        <v>34</v>
      </c>
      <c r="I75" s="216">
        <f>$I$2</f>
        <v>0</v>
      </c>
      <c r="J75" s="217"/>
      <c r="K75" s="218"/>
      <c r="L75" s="161"/>
      <c r="M75" s="191" t="s">
        <v>72</v>
      </c>
      <c r="N75" s="164"/>
    </row>
    <row r="76" spans="1:14" ht="16.2" thickBot="1">
      <c r="A76" s="165"/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</row>
    <row r="77" spans="1:14" ht="21.6" thickBot="1">
      <c r="A77" s="166" t="s">
        <v>33</v>
      </c>
      <c r="B77" s="204">
        <f>'CME SOSTEGNO'!C76</f>
        <v>0</v>
      </c>
      <c r="C77" s="205"/>
      <c r="D77" s="205"/>
      <c r="E77" s="206"/>
      <c r="F77" s="166"/>
      <c r="G77" s="166" t="s">
        <v>14</v>
      </c>
      <c r="H77" s="204">
        <f>'CME SOSTEGNO'!J76</f>
        <v>0</v>
      </c>
      <c r="I77" s="205"/>
      <c r="J77" s="205"/>
      <c r="K77" s="206"/>
      <c r="L77" s="161"/>
      <c r="M77" s="161"/>
      <c r="N77" s="165"/>
    </row>
    <row r="78" spans="1:14" ht="16.2" thickBot="1">
      <c r="A78" s="167"/>
      <c r="B78" s="168"/>
      <c r="C78" s="169"/>
      <c r="D78" s="169"/>
      <c r="E78" s="168"/>
      <c r="F78" s="167"/>
      <c r="G78" s="170"/>
      <c r="H78" s="170"/>
      <c r="I78" s="170"/>
      <c r="J78" s="25"/>
      <c r="K78" s="25"/>
      <c r="L78" s="165"/>
      <c r="M78" s="165"/>
      <c r="N78" s="165"/>
    </row>
    <row r="79" spans="1:14" ht="43.95" customHeight="1" thickBot="1">
      <c r="A79" s="10" t="s">
        <v>2</v>
      </c>
      <c r="B79" s="207" t="s">
        <v>29</v>
      </c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9"/>
    </row>
    <row r="80" spans="1:14" ht="16.2" thickBo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ht="16.2" thickBot="1">
      <c r="A81" s="11" t="s">
        <v>16</v>
      </c>
      <c r="B81" s="12"/>
      <c r="C81" s="12"/>
      <c r="D81" s="35"/>
      <c r="E81" s="16">
        <v>105</v>
      </c>
      <c r="F81" s="13"/>
      <c r="G81" s="11" t="s">
        <v>12</v>
      </c>
      <c r="H81" s="12"/>
      <c r="I81" s="12"/>
      <c r="J81" s="14"/>
      <c r="K81" s="14"/>
      <c r="L81" s="16">
        <f>E81*70%</f>
        <v>73.5</v>
      </c>
      <c r="M81" s="9"/>
      <c r="N81" s="9"/>
    </row>
    <row r="82" spans="1:14" ht="16.2" thickBo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24" thickBot="1">
      <c r="A83" s="222" t="s">
        <v>31</v>
      </c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4"/>
    </row>
    <row r="84" spans="1:14" ht="93">
      <c r="A84" s="76" t="s">
        <v>3</v>
      </c>
      <c r="B84" s="77" t="s">
        <v>4</v>
      </c>
      <c r="C84" s="77" t="s">
        <v>5</v>
      </c>
      <c r="D84" s="77" t="s">
        <v>6</v>
      </c>
      <c r="E84" s="77" t="s">
        <v>7</v>
      </c>
      <c r="F84" s="77" t="s">
        <v>21</v>
      </c>
      <c r="G84" s="77" t="s">
        <v>17</v>
      </c>
      <c r="H84" s="89" t="s">
        <v>24</v>
      </c>
      <c r="I84" s="90" t="s">
        <v>56</v>
      </c>
      <c r="J84" s="90" t="s">
        <v>35</v>
      </c>
      <c r="K84" s="90" t="s">
        <v>36</v>
      </c>
      <c r="L84" s="77" t="s">
        <v>37</v>
      </c>
      <c r="M84" s="91" t="s">
        <v>18</v>
      </c>
      <c r="N84" s="92" t="s">
        <v>19</v>
      </c>
    </row>
    <row r="85" spans="1:14" ht="18">
      <c r="A85" s="45">
        <v>41</v>
      </c>
      <c r="B85" s="46" t="str">
        <f>'CME SOSTEGNO'!B85</f>
        <v xml:space="preserve"> </v>
      </c>
      <c r="C85" s="46" t="str">
        <f>'CME SOSTEGNO'!C85</f>
        <v xml:space="preserve"> </v>
      </c>
      <c r="D85" s="46" t="str">
        <f>'CME SOSTEGNO'!D85</f>
        <v xml:space="preserve"> </v>
      </c>
      <c r="E85" s="46" t="str">
        <f>'CME SOSTEGNO'!E85</f>
        <v xml:space="preserve"> </v>
      </c>
      <c r="F85" s="46">
        <f>'CME SOSTEGNO'!F85</f>
        <v>0</v>
      </c>
      <c r="G85" s="46">
        <f>'CME SOSTEGNO'!G85</f>
        <v>0</v>
      </c>
      <c r="H85" s="47">
        <f>'CME SOSTEGNO'!J85</f>
        <v>0</v>
      </c>
      <c r="I85" s="48">
        <f t="shared" ref="I85:I103" si="8">H85</f>
        <v>0</v>
      </c>
      <c r="J85" s="55">
        <f>'CME SOSTEGNO'!H85</f>
        <v>0</v>
      </c>
      <c r="K85" s="55">
        <f>'CME SOSTEGNO'!I85</f>
        <v>0</v>
      </c>
      <c r="L85" s="47">
        <f>ROUND(J85*K85,2)</f>
        <v>0</v>
      </c>
      <c r="M85" s="64">
        <f t="shared" ref="M85:M103" si="9">L85*$E$8</f>
        <v>0</v>
      </c>
      <c r="N85" s="62">
        <f t="shared" ref="N85:N103" si="10">L85*$L$8</f>
        <v>0</v>
      </c>
    </row>
    <row r="86" spans="1:14" ht="18">
      <c r="A86" s="45">
        <v>42</v>
      </c>
      <c r="B86" s="46" t="str">
        <f>'CME SOSTEGNO'!B86</f>
        <v xml:space="preserve"> </v>
      </c>
      <c r="C86" s="46" t="str">
        <f>'CME SOSTEGNO'!C86</f>
        <v xml:space="preserve"> </v>
      </c>
      <c r="D86" s="46" t="str">
        <f>'CME SOSTEGNO'!D86</f>
        <v xml:space="preserve"> </v>
      </c>
      <c r="E86" s="46" t="str">
        <f>'CME SOSTEGNO'!E86</f>
        <v xml:space="preserve"> </v>
      </c>
      <c r="F86" s="46">
        <f>'CME SOSTEGNO'!F86</f>
        <v>0</v>
      </c>
      <c r="G86" s="46">
        <f>'CME SOSTEGNO'!G86</f>
        <v>0</v>
      </c>
      <c r="H86" s="47">
        <f>'CME SOSTEGNO'!J86</f>
        <v>0</v>
      </c>
      <c r="I86" s="48">
        <f t="shared" si="8"/>
        <v>0</v>
      </c>
      <c r="J86" s="55">
        <v>0</v>
      </c>
      <c r="K86" s="55">
        <v>0</v>
      </c>
      <c r="L86" s="47">
        <f t="shared" ref="L86:L104" si="11">ROUND(J86*K86,2)</f>
        <v>0</v>
      </c>
      <c r="M86" s="64">
        <f t="shared" si="9"/>
        <v>0</v>
      </c>
      <c r="N86" s="62">
        <f t="shared" si="10"/>
        <v>0</v>
      </c>
    </row>
    <row r="87" spans="1:14" ht="18">
      <c r="A87" s="45">
        <v>43</v>
      </c>
      <c r="B87" s="46" t="str">
        <f>'CME SOSTEGNO'!B87</f>
        <v xml:space="preserve"> </v>
      </c>
      <c r="C87" s="46" t="str">
        <f>'CME SOSTEGNO'!C87</f>
        <v xml:space="preserve"> </v>
      </c>
      <c r="D87" s="46" t="str">
        <f>'CME SOSTEGNO'!D87</f>
        <v xml:space="preserve"> </v>
      </c>
      <c r="E87" s="46" t="str">
        <f>'CME SOSTEGNO'!E87</f>
        <v xml:space="preserve"> </v>
      </c>
      <c r="F87" s="46">
        <f>'CME SOSTEGNO'!F87</f>
        <v>0</v>
      </c>
      <c r="G87" s="46">
        <f>'CME SOSTEGNO'!G87</f>
        <v>0</v>
      </c>
      <c r="H87" s="47">
        <f>'CME SOSTEGNO'!J87</f>
        <v>0</v>
      </c>
      <c r="I87" s="48">
        <f t="shared" si="8"/>
        <v>0</v>
      </c>
      <c r="J87" s="55">
        <v>0</v>
      </c>
      <c r="K87" s="55">
        <v>0</v>
      </c>
      <c r="L87" s="47">
        <f t="shared" si="11"/>
        <v>0</v>
      </c>
      <c r="M87" s="64">
        <f t="shared" si="9"/>
        <v>0</v>
      </c>
      <c r="N87" s="62">
        <f t="shared" si="10"/>
        <v>0</v>
      </c>
    </row>
    <row r="88" spans="1:14" ht="18">
      <c r="A88" s="45">
        <v>44</v>
      </c>
      <c r="B88" s="46" t="str">
        <f>'CME SOSTEGNO'!B88</f>
        <v xml:space="preserve"> </v>
      </c>
      <c r="C88" s="46" t="str">
        <f>'CME SOSTEGNO'!C88</f>
        <v xml:space="preserve"> </v>
      </c>
      <c r="D88" s="46" t="str">
        <f>'CME SOSTEGNO'!D88</f>
        <v xml:space="preserve"> </v>
      </c>
      <c r="E88" s="46" t="str">
        <f>'CME SOSTEGNO'!E88</f>
        <v xml:space="preserve"> </v>
      </c>
      <c r="F88" s="46">
        <f>'CME SOSTEGNO'!F88</f>
        <v>0</v>
      </c>
      <c r="G88" s="46">
        <f>'CME SOSTEGNO'!G88</f>
        <v>0</v>
      </c>
      <c r="H88" s="47">
        <f>'CME SOSTEGNO'!J88</f>
        <v>0</v>
      </c>
      <c r="I88" s="48">
        <f t="shared" si="8"/>
        <v>0</v>
      </c>
      <c r="J88" s="55">
        <v>0</v>
      </c>
      <c r="K88" s="55">
        <v>0</v>
      </c>
      <c r="L88" s="47">
        <f t="shared" si="11"/>
        <v>0</v>
      </c>
      <c r="M88" s="64">
        <f t="shared" si="9"/>
        <v>0</v>
      </c>
      <c r="N88" s="62">
        <f t="shared" si="10"/>
        <v>0</v>
      </c>
    </row>
    <row r="89" spans="1:14" ht="18">
      <c r="A89" s="45">
        <v>45</v>
      </c>
      <c r="B89" s="46" t="str">
        <f>'CME SOSTEGNO'!B89</f>
        <v xml:space="preserve"> </v>
      </c>
      <c r="C89" s="46" t="str">
        <f>'CME SOSTEGNO'!C89</f>
        <v xml:space="preserve"> </v>
      </c>
      <c r="D89" s="46" t="str">
        <f>'CME SOSTEGNO'!D89</f>
        <v xml:space="preserve"> </v>
      </c>
      <c r="E89" s="46" t="str">
        <f>'CME SOSTEGNO'!E89</f>
        <v xml:space="preserve"> </v>
      </c>
      <c r="F89" s="46">
        <f>'CME SOSTEGNO'!F89</f>
        <v>0</v>
      </c>
      <c r="G89" s="46">
        <f>'CME SOSTEGNO'!G89</f>
        <v>0</v>
      </c>
      <c r="H89" s="47">
        <f>'CME SOSTEGNO'!J89</f>
        <v>0</v>
      </c>
      <c r="I89" s="48">
        <f t="shared" si="8"/>
        <v>0</v>
      </c>
      <c r="J89" s="55">
        <f>'CME SOSTEGNO'!H89</f>
        <v>0</v>
      </c>
      <c r="K89" s="55">
        <f>'CME SOSTEGNO'!I89</f>
        <v>0</v>
      </c>
      <c r="L89" s="47">
        <f t="shared" si="11"/>
        <v>0</v>
      </c>
      <c r="M89" s="64">
        <f t="shared" si="9"/>
        <v>0</v>
      </c>
      <c r="N89" s="62">
        <f t="shared" si="10"/>
        <v>0</v>
      </c>
    </row>
    <row r="90" spans="1:14" ht="18">
      <c r="A90" s="45">
        <v>46</v>
      </c>
      <c r="B90" s="46" t="str">
        <f>'CME SOSTEGNO'!B90</f>
        <v xml:space="preserve"> </v>
      </c>
      <c r="C90" s="46" t="str">
        <f>'CME SOSTEGNO'!C90</f>
        <v xml:space="preserve"> </v>
      </c>
      <c r="D90" s="46" t="str">
        <f>'CME SOSTEGNO'!D90</f>
        <v xml:space="preserve"> </v>
      </c>
      <c r="E90" s="46" t="str">
        <f>'CME SOSTEGNO'!E90</f>
        <v xml:space="preserve"> </v>
      </c>
      <c r="F90" s="46">
        <f>'CME SOSTEGNO'!F90</f>
        <v>0</v>
      </c>
      <c r="G90" s="46">
        <f>'CME SOSTEGNO'!G90</f>
        <v>0</v>
      </c>
      <c r="H90" s="47">
        <f>'CME SOSTEGNO'!J90</f>
        <v>0</v>
      </c>
      <c r="I90" s="48">
        <f t="shared" si="8"/>
        <v>0</v>
      </c>
      <c r="J90" s="55">
        <f>'CME SOSTEGNO'!H90</f>
        <v>0</v>
      </c>
      <c r="K90" s="55">
        <f>'CME SOSTEGNO'!I90</f>
        <v>0</v>
      </c>
      <c r="L90" s="47">
        <f t="shared" si="11"/>
        <v>0</v>
      </c>
      <c r="M90" s="64">
        <f t="shared" si="9"/>
        <v>0</v>
      </c>
      <c r="N90" s="62">
        <f t="shared" si="10"/>
        <v>0</v>
      </c>
    </row>
    <row r="91" spans="1:14" ht="18">
      <c r="A91" s="45">
        <v>47</v>
      </c>
      <c r="B91" s="46" t="str">
        <f>'CME SOSTEGNO'!B91</f>
        <v xml:space="preserve"> </v>
      </c>
      <c r="C91" s="46" t="str">
        <f>'CME SOSTEGNO'!C91</f>
        <v xml:space="preserve"> </v>
      </c>
      <c r="D91" s="46" t="str">
        <f>'CME SOSTEGNO'!D91</f>
        <v xml:space="preserve"> </v>
      </c>
      <c r="E91" s="46" t="str">
        <f>'CME SOSTEGNO'!E91</f>
        <v xml:space="preserve"> </v>
      </c>
      <c r="F91" s="46">
        <f>'CME SOSTEGNO'!F91</f>
        <v>0</v>
      </c>
      <c r="G91" s="46">
        <f>'CME SOSTEGNO'!G91</f>
        <v>0</v>
      </c>
      <c r="H91" s="47">
        <f>'CME SOSTEGNO'!J91</f>
        <v>0</v>
      </c>
      <c r="I91" s="48">
        <f t="shared" si="8"/>
        <v>0</v>
      </c>
      <c r="J91" s="55">
        <f>'CME SOSTEGNO'!H91</f>
        <v>0</v>
      </c>
      <c r="K91" s="55">
        <f>'CME SOSTEGNO'!I91</f>
        <v>0</v>
      </c>
      <c r="L91" s="47">
        <f t="shared" si="11"/>
        <v>0</v>
      </c>
      <c r="M91" s="64">
        <f t="shared" si="9"/>
        <v>0</v>
      </c>
      <c r="N91" s="62">
        <f t="shared" si="10"/>
        <v>0</v>
      </c>
    </row>
    <row r="92" spans="1:14" ht="18">
      <c r="A92" s="45">
        <v>48</v>
      </c>
      <c r="B92" s="46" t="str">
        <f>'CME SOSTEGNO'!B92</f>
        <v xml:space="preserve"> </v>
      </c>
      <c r="C92" s="46" t="str">
        <f>'CME SOSTEGNO'!C92</f>
        <v xml:space="preserve"> </v>
      </c>
      <c r="D92" s="46" t="str">
        <f>'CME SOSTEGNO'!D92</f>
        <v xml:space="preserve"> </v>
      </c>
      <c r="E92" s="46" t="str">
        <f>'CME SOSTEGNO'!E92</f>
        <v xml:space="preserve"> </v>
      </c>
      <c r="F92" s="46">
        <f>'CME SOSTEGNO'!F92</f>
        <v>0</v>
      </c>
      <c r="G92" s="46">
        <f>'CME SOSTEGNO'!G92</f>
        <v>0</v>
      </c>
      <c r="H92" s="47">
        <f>'CME SOSTEGNO'!J92</f>
        <v>0</v>
      </c>
      <c r="I92" s="48">
        <f t="shared" si="8"/>
        <v>0</v>
      </c>
      <c r="J92" s="55">
        <f>'CME SOSTEGNO'!H92</f>
        <v>0</v>
      </c>
      <c r="K92" s="55">
        <f>'CME SOSTEGNO'!I92</f>
        <v>0</v>
      </c>
      <c r="L92" s="47">
        <f t="shared" si="11"/>
        <v>0</v>
      </c>
      <c r="M92" s="64">
        <f t="shared" si="9"/>
        <v>0</v>
      </c>
      <c r="N92" s="62">
        <f t="shared" si="10"/>
        <v>0</v>
      </c>
    </row>
    <row r="93" spans="1:14" ht="18">
      <c r="A93" s="45">
        <v>49</v>
      </c>
      <c r="B93" s="46" t="str">
        <f>'CME SOSTEGNO'!B93</f>
        <v xml:space="preserve"> </v>
      </c>
      <c r="C93" s="46" t="str">
        <f>'CME SOSTEGNO'!C93</f>
        <v xml:space="preserve"> </v>
      </c>
      <c r="D93" s="46" t="str">
        <f>'CME SOSTEGNO'!D93</f>
        <v xml:space="preserve"> </v>
      </c>
      <c r="E93" s="46" t="str">
        <f>'CME SOSTEGNO'!E93</f>
        <v xml:space="preserve"> </v>
      </c>
      <c r="F93" s="46">
        <f>'CME SOSTEGNO'!F93</f>
        <v>0</v>
      </c>
      <c r="G93" s="46">
        <f>'CME SOSTEGNO'!G93</f>
        <v>0</v>
      </c>
      <c r="H93" s="47">
        <f>'CME SOSTEGNO'!J93</f>
        <v>0</v>
      </c>
      <c r="I93" s="48">
        <f t="shared" si="8"/>
        <v>0</v>
      </c>
      <c r="J93" s="55">
        <f>'CME SOSTEGNO'!H93</f>
        <v>0</v>
      </c>
      <c r="K93" s="55">
        <f>'CME SOSTEGNO'!I93</f>
        <v>0</v>
      </c>
      <c r="L93" s="47">
        <f t="shared" si="11"/>
        <v>0</v>
      </c>
      <c r="M93" s="64">
        <f t="shared" si="9"/>
        <v>0</v>
      </c>
      <c r="N93" s="62">
        <f t="shared" si="10"/>
        <v>0</v>
      </c>
    </row>
    <row r="94" spans="1:14" ht="18">
      <c r="A94" s="45">
        <v>50</v>
      </c>
      <c r="B94" s="46" t="str">
        <f>'CME SOSTEGNO'!B94</f>
        <v xml:space="preserve"> </v>
      </c>
      <c r="C94" s="46" t="str">
        <f>'CME SOSTEGNO'!C94</f>
        <v xml:space="preserve"> </v>
      </c>
      <c r="D94" s="46" t="str">
        <f>'CME SOSTEGNO'!D94</f>
        <v xml:space="preserve"> </v>
      </c>
      <c r="E94" s="46" t="str">
        <f>'CME SOSTEGNO'!E94</f>
        <v xml:space="preserve"> </v>
      </c>
      <c r="F94" s="46">
        <f>'CME SOSTEGNO'!F94</f>
        <v>0</v>
      </c>
      <c r="G94" s="46">
        <f>'CME SOSTEGNO'!G94</f>
        <v>0</v>
      </c>
      <c r="H94" s="47">
        <f>'CME SOSTEGNO'!J94</f>
        <v>0</v>
      </c>
      <c r="I94" s="48">
        <f t="shared" si="8"/>
        <v>0</v>
      </c>
      <c r="J94" s="55">
        <f>'CME SOSTEGNO'!H94</f>
        <v>0</v>
      </c>
      <c r="K94" s="55">
        <f>'CME SOSTEGNO'!I94</f>
        <v>0</v>
      </c>
      <c r="L94" s="47">
        <f t="shared" si="11"/>
        <v>0</v>
      </c>
      <c r="M94" s="64">
        <f t="shared" si="9"/>
        <v>0</v>
      </c>
      <c r="N94" s="62">
        <f t="shared" si="10"/>
        <v>0</v>
      </c>
    </row>
    <row r="95" spans="1:14" ht="18">
      <c r="A95" s="45">
        <v>51</v>
      </c>
      <c r="B95" s="46" t="str">
        <f>'CME SOSTEGNO'!B95</f>
        <v xml:space="preserve"> </v>
      </c>
      <c r="C95" s="46" t="str">
        <f>'CME SOSTEGNO'!C95</f>
        <v xml:space="preserve"> </v>
      </c>
      <c r="D95" s="46" t="str">
        <f>'CME SOSTEGNO'!D95</f>
        <v xml:space="preserve"> </v>
      </c>
      <c r="E95" s="46" t="str">
        <f>'CME SOSTEGNO'!E95</f>
        <v xml:space="preserve"> </v>
      </c>
      <c r="F95" s="46">
        <f>'CME SOSTEGNO'!F95</f>
        <v>0</v>
      </c>
      <c r="G95" s="46">
        <f>'CME SOSTEGNO'!G95</f>
        <v>0</v>
      </c>
      <c r="H95" s="47">
        <f>'CME SOSTEGNO'!J95</f>
        <v>0</v>
      </c>
      <c r="I95" s="48">
        <f t="shared" si="8"/>
        <v>0</v>
      </c>
      <c r="J95" s="55">
        <f>'CME SOSTEGNO'!H95</f>
        <v>0</v>
      </c>
      <c r="K95" s="55">
        <f>'CME SOSTEGNO'!I95</f>
        <v>0</v>
      </c>
      <c r="L95" s="47">
        <f t="shared" si="11"/>
        <v>0</v>
      </c>
      <c r="M95" s="64">
        <f t="shared" si="9"/>
        <v>0</v>
      </c>
      <c r="N95" s="62">
        <f t="shared" si="10"/>
        <v>0</v>
      </c>
    </row>
    <row r="96" spans="1:14" ht="18">
      <c r="A96" s="45">
        <v>52</v>
      </c>
      <c r="B96" s="46" t="str">
        <f>'CME SOSTEGNO'!B96</f>
        <v xml:space="preserve"> </v>
      </c>
      <c r="C96" s="46" t="str">
        <f>'CME SOSTEGNO'!C96</f>
        <v xml:space="preserve"> </v>
      </c>
      <c r="D96" s="46" t="str">
        <f>'CME SOSTEGNO'!D96</f>
        <v xml:space="preserve"> </v>
      </c>
      <c r="E96" s="46" t="str">
        <f>'CME SOSTEGNO'!E96</f>
        <v xml:space="preserve"> </v>
      </c>
      <c r="F96" s="46">
        <f>'CME SOSTEGNO'!F96</f>
        <v>0</v>
      </c>
      <c r="G96" s="46">
        <f>'CME SOSTEGNO'!G96</f>
        <v>0</v>
      </c>
      <c r="H96" s="47">
        <f>'CME SOSTEGNO'!J96</f>
        <v>0</v>
      </c>
      <c r="I96" s="48">
        <f t="shared" si="8"/>
        <v>0</v>
      </c>
      <c r="J96" s="55">
        <f>'CME SOSTEGNO'!H96</f>
        <v>0</v>
      </c>
      <c r="K96" s="55">
        <f>'CME SOSTEGNO'!I96</f>
        <v>0</v>
      </c>
      <c r="L96" s="47">
        <f t="shared" si="11"/>
        <v>0</v>
      </c>
      <c r="M96" s="64">
        <f t="shared" si="9"/>
        <v>0</v>
      </c>
      <c r="N96" s="62">
        <f t="shared" si="10"/>
        <v>0</v>
      </c>
    </row>
    <row r="97" spans="1:14" ht="18">
      <c r="A97" s="45">
        <v>53</v>
      </c>
      <c r="B97" s="46" t="str">
        <f>'CME SOSTEGNO'!B97</f>
        <v xml:space="preserve"> </v>
      </c>
      <c r="C97" s="46" t="str">
        <f>'CME SOSTEGNO'!C97</f>
        <v xml:space="preserve"> </v>
      </c>
      <c r="D97" s="46" t="str">
        <f>'CME SOSTEGNO'!D97</f>
        <v xml:space="preserve"> </v>
      </c>
      <c r="E97" s="46" t="str">
        <f>'CME SOSTEGNO'!E97</f>
        <v xml:space="preserve"> </v>
      </c>
      <c r="F97" s="46">
        <f>'CME SOSTEGNO'!F97</f>
        <v>0</v>
      </c>
      <c r="G97" s="46">
        <f>'CME SOSTEGNO'!G97</f>
        <v>0</v>
      </c>
      <c r="H97" s="47">
        <f>'CME SOSTEGNO'!J97</f>
        <v>0</v>
      </c>
      <c r="I97" s="48">
        <f t="shared" si="8"/>
        <v>0</v>
      </c>
      <c r="J97" s="55">
        <f>'CME SOSTEGNO'!H97</f>
        <v>0</v>
      </c>
      <c r="K97" s="55">
        <f>'CME SOSTEGNO'!I97</f>
        <v>0</v>
      </c>
      <c r="L97" s="47">
        <f t="shared" si="11"/>
        <v>0</v>
      </c>
      <c r="M97" s="64">
        <f t="shared" si="9"/>
        <v>0</v>
      </c>
      <c r="N97" s="62">
        <f t="shared" si="10"/>
        <v>0</v>
      </c>
    </row>
    <row r="98" spans="1:14" ht="18">
      <c r="A98" s="45">
        <v>54</v>
      </c>
      <c r="B98" s="46" t="str">
        <f>'CME SOSTEGNO'!B98</f>
        <v xml:space="preserve"> </v>
      </c>
      <c r="C98" s="46" t="str">
        <f>'CME SOSTEGNO'!C98</f>
        <v xml:space="preserve"> </v>
      </c>
      <c r="D98" s="46" t="str">
        <f>'CME SOSTEGNO'!D98</f>
        <v xml:space="preserve"> </v>
      </c>
      <c r="E98" s="46" t="str">
        <f>'CME SOSTEGNO'!E98</f>
        <v xml:space="preserve"> </v>
      </c>
      <c r="F98" s="46">
        <f>'CME SOSTEGNO'!F98</f>
        <v>0</v>
      </c>
      <c r="G98" s="46">
        <f>'CME SOSTEGNO'!G98</f>
        <v>0</v>
      </c>
      <c r="H98" s="47">
        <f>'CME SOSTEGNO'!J98</f>
        <v>0</v>
      </c>
      <c r="I98" s="48">
        <f t="shared" si="8"/>
        <v>0</v>
      </c>
      <c r="J98" s="55">
        <f>'CME SOSTEGNO'!H98</f>
        <v>0</v>
      </c>
      <c r="K98" s="55">
        <f>'CME SOSTEGNO'!I98</f>
        <v>0</v>
      </c>
      <c r="L98" s="47">
        <f t="shared" si="11"/>
        <v>0</v>
      </c>
      <c r="M98" s="64">
        <f t="shared" si="9"/>
        <v>0</v>
      </c>
      <c r="N98" s="62">
        <f t="shared" si="10"/>
        <v>0</v>
      </c>
    </row>
    <row r="99" spans="1:14" ht="18">
      <c r="A99" s="45">
        <v>55</v>
      </c>
      <c r="B99" s="46" t="str">
        <f>'CME SOSTEGNO'!B99</f>
        <v xml:space="preserve"> </v>
      </c>
      <c r="C99" s="46" t="str">
        <f>'CME SOSTEGNO'!C99</f>
        <v xml:space="preserve"> </v>
      </c>
      <c r="D99" s="46" t="str">
        <f>'CME SOSTEGNO'!D99</f>
        <v xml:space="preserve"> </v>
      </c>
      <c r="E99" s="46" t="str">
        <f>'CME SOSTEGNO'!E99</f>
        <v xml:space="preserve"> </v>
      </c>
      <c r="F99" s="46">
        <f>'CME SOSTEGNO'!F99</f>
        <v>0</v>
      </c>
      <c r="G99" s="46">
        <f>'CME SOSTEGNO'!G99</f>
        <v>0</v>
      </c>
      <c r="H99" s="47">
        <f>'CME SOSTEGNO'!J99</f>
        <v>0</v>
      </c>
      <c r="I99" s="48">
        <f t="shared" si="8"/>
        <v>0</v>
      </c>
      <c r="J99" s="55">
        <f>'CME SOSTEGNO'!H99</f>
        <v>0</v>
      </c>
      <c r="K99" s="55">
        <f>'CME SOSTEGNO'!I99</f>
        <v>0</v>
      </c>
      <c r="L99" s="47">
        <f t="shared" si="11"/>
        <v>0</v>
      </c>
      <c r="M99" s="64">
        <f t="shared" si="9"/>
        <v>0</v>
      </c>
      <c r="N99" s="62">
        <f t="shared" si="10"/>
        <v>0</v>
      </c>
    </row>
    <row r="100" spans="1:14" ht="18">
      <c r="A100" s="45">
        <v>56</v>
      </c>
      <c r="B100" s="46" t="str">
        <f>'CME SOSTEGNO'!B100</f>
        <v xml:space="preserve"> </v>
      </c>
      <c r="C100" s="46" t="str">
        <f>'CME SOSTEGNO'!C100</f>
        <v xml:space="preserve"> </v>
      </c>
      <c r="D100" s="46" t="str">
        <f>'CME SOSTEGNO'!D100</f>
        <v xml:space="preserve"> </v>
      </c>
      <c r="E100" s="46" t="str">
        <f>'CME SOSTEGNO'!E100</f>
        <v xml:space="preserve"> </v>
      </c>
      <c r="F100" s="46">
        <f>'CME SOSTEGNO'!F100</f>
        <v>0</v>
      </c>
      <c r="G100" s="46">
        <f>'CME SOSTEGNO'!G100</f>
        <v>0</v>
      </c>
      <c r="H100" s="47">
        <f>'CME SOSTEGNO'!J100</f>
        <v>0</v>
      </c>
      <c r="I100" s="48">
        <f t="shared" si="8"/>
        <v>0</v>
      </c>
      <c r="J100" s="55">
        <f>'CME SOSTEGNO'!H100</f>
        <v>0</v>
      </c>
      <c r="K100" s="55">
        <f>'CME SOSTEGNO'!I100</f>
        <v>0</v>
      </c>
      <c r="L100" s="47">
        <f t="shared" si="11"/>
        <v>0</v>
      </c>
      <c r="M100" s="64">
        <f t="shared" si="9"/>
        <v>0</v>
      </c>
      <c r="N100" s="62">
        <f t="shared" si="10"/>
        <v>0</v>
      </c>
    </row>
    <row r="101" spans="1:14" ht="18">
      <c r="A101" s="45">
        <v>57</v>
      </c>
      <c r="B101" s="46" t="str">
        <f>'CME SOSTEGNO'!B101</f>
        <v xml:space="preserve"> </v>
      </c>
      <c r="C101" s="46" t="str">
        <f>'CME SOSTEGNO'!C101</f>
        <v xml:space="preserve"> </v>
      </c>
      <c r="D101" s="46" t="str">
        <f>'CME SOSTEGNO'!D101</f>
        <v xml:space="preserve"> </v>
      </c>
      <c r="E101" s="46" t="str">
        <f>'CME SOSTEGNO'!E101</f>
        <v xml:space="preserve"> </v>
      </c>
      <c r="F101" s="46">
        <f>'CME SOSTEGNO'!F101</f>
        <v>0</v>
      </c>
      <c r="G101" s="46">
        <f>'CME SOSTEGNO'!G101</f>
        <v>0</v>
      </c>
      <c r="H101" s="47">
        <f>'CME SOSTEGNO'!J101</f>
        <v>0</v>
      </c>
      <c r="I101" s="48">
        <f t="shared" si="8"/>
        <v>0</v>
      </c>
      <c r="J101" s="55">
        <f>'CME SOSTEGNO'!H101</f>
        <v>0</v>
      </c>
      <c r="K101" s="55">
        <f>'CME SOSTEGNO'!I101</f>
        <v>0</v>
      </c>
      <c r="L101" s="47">
        <f t="shared" si="11"/>
        <v>0</v>
      </c>
      <c r="M101" s="64">
        <f t="shared" si="9"/>
        <v>0</v>
      </c>
      <c r="N101" s="62">
        <f t="shared" si="10"/>
        <v>0</v>
      </c>
    </row>
    <row r="102" spans="1:14" ht="18">
      <c r="A102" s="45">
        <v>58</v>
      </c>
      <c r="B102" s="46" t="str">
        <f>'CME SOSTEGNO'!B102</f>
        <v xml:space="preserve"> </v>
      </c>
      <c r="C102" s="46" t="str">
        <f>'CME SOSTEGNO'!C102</f>
        <v xml:space="preserve"> </v>
      </c>
      <c r="D102" s="46" t="str">
        <f>'CME SOSTEGNO'!D102</f>
        <v xml:space="preserve"> </v>
      </c>
      <c r="E102" s="46" t="str">
        <f>'CME SOSTEGNO'!E102</f>
        <v xml:space="preserve"> </v>
      </c>
      <c r="F102" s="46">
        <f>'CME SOSTEGNO'!F102</f>
        <v>0</v>
      </c>
      <c r="G102" s="46">
        <f>'CME SOSTEGNO'!G102</f>
        <v>0</v>
      </c>
      <c r="H102" s="47">
        <f>'CME SOSTEGNO'!J102</f>
        <v>0</v>
      </c>
      <c r="I102" s="48">
        <f t="shared" si="8"/>
        <v>0</v>
      </c>
      <c r="J102" s="55">
        <f>'CME SOSTEGNO'!H102</f>
        <v>0</v>
      </c>
      <c r="K102" s="55">
        <f>'CME SOSTEGNO'!I102</f>
        <v>0</v>
      </c>
      <c r="L102" s="47">
        <f t="shared" si="11"/>
        <v>0</v>
      </c>
      <c r="M102" s="64">
        <f t="shared" si="9"/>
        <v>0</v>
      </c>
      <c r="N102" s="62">
        <f t="shared" si="10"/>
        <v>0</v>
      </c>
    </row>
    <row r="103" spans="1:14" ht="18">
      <c r="A103" s="45">
        <v>59</v>
      </c>
      <c r="B103" s="46" t="str">
        <f>'CME SOSTEGNO'!B103</f>
        <v xml:space="preserve"> </v>
      </c>
      <c r="C103" s="46" t="str">
        <f>'CME SOSTEGNO'!C103</f>
        <v xml:space="preserve"> </v>
      </c>
      <c r="D103" s="46" t="str">
        <f>'CME SOSTEGNO'!D103</f>
        <v xml:space="preserve"> </v>
      </c>
      <c r="E103" s="46" t="str">
        <f>'CME SOSTEGNO'!E103</f>
        <v xml:space="preserve"> </v>
      </c>
      <c r="F103" s="46">
        <f>'CME SOSTEGNO'!F103</f>
        <v>0</v>
      </c>
      <c r="G103" s="46">
        <f>'CME SOSTEGNO'!G103</f>
        <v>0</v>
      </c>
      <c r="H103" s="47">
        <f>'CME SOSTEGNO'!J103</f>
        <v>0</v>
      </c>
      <c r="I103" s="48">
        <f t="shared" si="8"/>
        <v>0</v>
      </c>
      <c r="J103" s="55">
        <f>'CME SOSTEGNO'!H103</f>
        <v>0</v>
      </c>
      <c r="K103" s="55">
        <f>'CME SOSTEGNO'!I103</f>
        <v>0</v>
      </c>
      <c r="L103" s="47">
        <f t="shared" si="11"/>
        <v>0</v>
      </c>
      <c r="M103" s="64">
        <f t="shared" si="9"/>
        <v>0</v>
      </c>
      <c r="N103" s="62">
        <f t="shared" si="10"/>
        <v>0</v>
      </c>
    </row>
    <row r="104" spans="1:14" ht="18.600000000000001" thickBot="1">
      <c r="A104" s="45">
        <v>60</v>
      </c>
      <c r="B104" s="184" t="str">
        <f>'CME SOSTEGNO'!B104</f>
        <v xml:space="preserve"> </v>
      </c>
      <c r="C104" s="184" t="str">
        <f>'CME SOSTEGNO'!C104</f>
        <v xml:space="preserve"> </v>
      </c>
      <c r="D104" s="184" t="str">
        <f>'CME SOSTEGNO'!D104</f>
        <v xml:space="preserve"> </v>
      </c>
      <c r="E104" s="184" t="str">
        <f>'CME SOSTEGNO'!E104</f>
        <v xml:space="preserve"> </v>
      </c>
      <c r="F104" s="184">
        <f>'CME SOSTEGNO'!F104</f>
        <v>0</v>
      </c>
      <c r="G104" s="184">
        <f>'CME SOSTEGNO'!G104</f>
        <v>0</v>
      </c>
      <c r="H104" s="185">
        <f>'CME SOSTEGNO'!J104</f>
        <v>0</v>
      </c>
      <c r="I104" s="189">
        <f t="shared" ref="I104" si="12">H104</f>
        <v>0</v>
      </c>
      <c r="J104" s="186">
        <f>'CME SOSTEGNO'!H104</f>
        <v>0</v>
      </c>
      <c r="K104" s="186">
        <f>'CME SOSTEGNO'!I104</f>
        <v>0</v>
      </c>
      <c r="L104" s="47">
        <f t="shared" si="11"/>
        <v>0</v>
      </c>
      <c r="M104" s="187">
        <f t="shared" ref="M104" si="13">L104*$E$8</f>
        <v>0</v>
      </c>
      <c r="N104" s="188">
        <f t="shared" ref="N104" si="14">L104*$L$8</f>
        <v>0</v>
      </c>
    </row>
    <row r="105" spans="1:14" ht="18.600000000000001" thickBot="1">
      <c r="A105" s="28"/>
      <c r="B105" s="52"/>
      <c r="C105" s="52"/>
      <c r="D105" s="52"/>
      <c r="E105" s="52"/>
      <c r="F105" s="52"/>
      <c r="G105" s="86" t="s">
        <v>13</v>
      </c>
      <c r="H105" s="87">
        <f>'CME SOSTEGNO'!J105</f>
        <v>0</v>
      </c>
      <c r="I105" s="87">
        <f>IF(SUM(I85:I104)&gt;200,ROUND(SUM(I85:I104),0),SUM(I85:I104))</f>
        <v>0</v>
      </c>
      <c r="J105" s="74"/>
      <c r="K105" s="74"/>
      <c r="L105" s="87">
        <f>IF(SUM(L85:L104)&gt;200,ROUND(SUM(L85:L104),0),SUM(L85:L104))</f>
        <v>0</v>
      </c>
      <c r="M105" s="88">
        <f>L105*$E$8</f>
        <v>0</v>
      </c>
      <c r="N105" s="75">
        <f>L105*$L$8</f>
        <v>0</v>
      </c>
    </row>
    <row r="106" spans="1:14" ht="21.6" thickBot="1">
      <c r="A106" s="28"/>
      <c r="B106" s="29"/>
      <c r="C106" s="19"/>
      <c r="D106" s="19"/>
      <c r="E106" s="19"/>
      <c r="F106" s="20"/>
      <c r="G106" s="20"/>
      <c r="H106" s="20"/>
      <c r="I106" s="192">
        <f>SUM(I85:I104)</f>
        <v>0</v>
      </c>
      <c r="J106" s="20"/>
      <c r="K106" s="20"/>
      <c r="L106" s="192">
        <f>SUM(L85:L104)</f>
        <v>0</v>
      </c>
      <c r="M106" s="20"/>
      <c r="N106" s="20"/>
    </row>
    <row r="107" spans="1:14" ht="21.6" thickBot="1">
      <c r="A107" s="21"/>
      <c r="B107" s="29"/>
      <c r="C107" s="15" t="s">
        <v>10</v>
      </c>
      <c r="D107" s="22"/>
      <c r="E107" s="23"/>
      <c r="F107" s="29"/>
      <c r="H107" s="21"/>
      <c r="I107" s="21" t="s">
        <v>58</v>
      </c>
      <c r="J107" s="22"/>
      <c r="K107" s="32"/>
      <c r="L107" s="32"/>
      <c r="M107" s="33"/>
      <c r="N107" s="20"/>
    </row>
    <row r="109" spans="1:14" ht="16.2" thickBo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</row>
    <row r="110" spans="1:14" ht="21.6" thickBot="1">
      <c r="A110" s="215" t="s">
        <v>32</v>
      </c>
      <c r="B110" s="215"/>
      <c r="C110" s="215"/>
      <c r="D110" s="215"/>
      <c r="E110" s="215"/>
      <c r="F110" s="161"/>
      <c r="G110" s="162"/>
      <c r="H110" s="163" t="s">
        <v>34</v>
      </c>
      <c r="I110" s="216">
        <f>$I$2</f>
        <v>0</v>
      </c>
      <c r="J110" s="217"/>
      <c r="K110" s="218"/>
      <c r="L110" s="161"/>
      <c r="M110" s="191" t="s">
        <v>73</v>
      </c>
      <c r="N110" s="164"/>
    </row>
    <row r="111" spans="1:14" ht="16.2" thickBot="1">
      <c r="A111" s="165"/>
      <c r="B111" s="165"/>
      <c r="C111" s="165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</row>
    <row r="112" spans="1:14" ht="21.6" thickBot="1">
      <c r="A112" s="166" t="s">
        <v>33</v>
      </c>
      <c r="B112" s="204">
        <f>'CME SOSTEGNO'!C111</f>
        <v>0</v>
      </c>
      <c r="C112" s="205"/>
      <c r="D112" s="205"/>
      <c r="E112" s="206"/>
      <c r="F112" s="166"/>
      <c r="G112" s="166" t="s">
        <v>14</v>
      </c>
      <c r="H112" s="204">
        <f>'CME SOSTEGNO'!J114</f>
        <v>0</v>
      </c>
      <c r="I112" s="205"/>
      <c r="J112" s="205"/>
      <c r="K112" s="206"/>
      <c r="L112" s="161"/>
      <c r="M112" s="161"/>
      <c r="N112" s="165"/>
    </row>
    <row r="113" spans="1:14" ht="16.2" thickBot="1">
      <c r="A113" s="167"/>
      <c r="B113" s="168"/>
      <c r="C113" s="169"/>
      <c r="D113" s="169"/>
      <c r="E113" s="168"/>
      <c r="F113" s="167"/>
      <c r="G113" s="170"/>
      <c r="H113" s="170"/>
      <c r="I113" s="170"/>
      <c r="J113" s="25"/>
      <c r="K113" s="25"/>
      <c r="L113" s="165"/>
      <c r="M113" s="165"/>
      <c r="N113" s="165"/>
    </row>
    <row r="114" spans="1:14" ht="43.95" customHeight="1" thickBot="1">
      <c r="A114" s="10" t="s">
        <v>2</v>
      </c>
      <c r="B114" s="207" t="s">
        <v>29</v>
      </c>
      <c r="C114" s="208"/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9"/>
    </row>
    <row r="115" spans="1:14" ht="16.2" thickBo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ht="16.2" thickBot="1">
      <c r="A116" s="11" t="s">
        <v>16</v>
      </c>
      <c r="B116" s="12"/>
      <c r="C116" s="12"/>
      <c r="D116" s="35"/>
      <c r="E116" s="16">
        <v>105</v>
      </c>
      <c r="F116" s="13"/>
      <c r="G116" s="11" t="s">
        <v>12</v>
      </c>
      <c r="H116" s="12"/>
      <c r="I116" s="12"/>
      <c r="J116" s="14"/>
      <c r="K116" s="14"/>
      <c r="L116" s="16">
        <f>E116*70%</f>
        <v>73.5</v>
      </c>
      <c r="M116" s="9"/>
      <c r="N116" s="9"/>
    </row>
    <row r="117" spans="1:14" ht="16.2" thickBo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ht="24" thickBot="1">
      <c r="A118" s="222" t="s">
        <v>31</v>
      </c>
      <c r="B118" s="223"/>
      <c r="C118" s="223"/>
      <c r="D118" s="223"/>
      <c r="E118" s="223"/>
      <c r="F118" s="223"/>
      <c r="G118" s="223"/>
      <c r="H118" s="223"/>
      <c r="I118" s="223"/>
      <c r="J118" s="223"/>
      <c r="K118" s="223"/>
      <c r="L118" s="223"/>
      <c r="M118" s="223"/>
      <c r="N118" s="224"/>
    </row>
    <row r="119" spans="1:14" ht="93">
      <c r="A119" s="76" t="s">
        <v>3</v>
      </c>
      <c r="B119" s="77" t="s">
        <v>4</v>
      </c>
      <c r="C119" s="77" t="s">
        <v>5</v>
      </c>
      <c r="D119" s="77" t="s">
        <v>6</v>
      </c>
      <c r="E119" s="77" t="s">
        <v>7</v>
      </c>
      <c r="F119" s="77" t="s">
        <v>21</v>
      </c>
      <c r="G119" s="77" t="s">
        <v>17</v>
      </c>
      <c r="H119" s="89" t="s">
        <v>24</v>
      </c>
      <c r="I119" s="90" t="s">
        <v>56</v>
      </c>
      <c r="J119" s="90" t="s">
        <v>35</v>
      </c>
      <c r="K119" s="90" t="s">
        <v>36</v>
      </c>
      <c r="L119" s="77" t="s">
        <v>37</v>
      </c>
      <c r="M119" s="91" t="s">
        <v>18</v>
      </c>
      <c r="N119" s="92" t="s">
        <v>19</v>
      </c>
    </row>
    <row r="120" spans="1:14" ht="18">
      <c r="A120" s="45">
        <v>61</v>
      </c>
      <c r="B120" s="46" t="str">
        <f>'CME SOSTEGNO'!B122</f>
        <v xml:space="preserve"> </v>
      </c>
      <c r="C120" s="46" t="str">
        <f>'CME SOSTEGNO'!C122</f>
        <v xml:space="preserve"> </v>
      </c>
      <c r="D120" s="46" t="str">
        <f>'CME SOSTEGNO'!D122</f>
        <v xml:space="preserve"> </v>
      </c>
      <c r="E120" s="46" t="str">
        <f>'CME SOSTEGNO'!E122</f>
        <v xml:space="preserve"> </v>
      </c>
      <c r="F120" s="46">
        <f>'CME SOSTEGNO'!F122</f>
        <v>0</v>
      </c>
      <c r="G120" s="46">
        <f>'CME SOSTEGNO'!G122</f>
        <v>0</v>
      </c>
      <c r="H120" s="47">
        <f>'CME SOSTEGNO'!J122</f>
        <v>0</v>
      </c>
      <c r="I120" s="48">
        <f t="shared" ref="I120:I139" si="15">H120</f>
        <v>0</v>
      </c>
      <c r="J120" s="55">
        <f>'CME SOSTEGNO'!H122</f>
        <v>0</v>
      </c>
      <c r="K120" s="55">
        <f>'CME SOSTEGNO'!I122</f>
        <v>0</v>
      </c>
      <c r="L120" s="47">
        <f>ROUND(J120*K120,2)</f>
        <v>0</v>
      </c>
      <c r="M120" s="64">
        <f t="shared" ref="M120:M139" si="16">L120*$E$8</f>
        <v>0</v>
      </c>
      <c r="N120" s="62">
        <f t="shared" ref="N120:N139" si="17">L120*$L$8</f>
        <v>0</v>
      </c>
    </row>
    <row r="121" spans="1:14" ht="18">
      <c r="A121" s="45">
        <v>62</v>
      </c>
      <c r="B121" s="46" t="str">
        <f>'CME SOSTEGNO'!B123</f>
        <v xml:space="preserve"> </v>
      </c>
      <c r="C121" s="46" t="str">
        <f>'CME SOSTEGNO'!C123</f>
        <v xml:space="preserve"> </v>
      </c>
      <c r="D121" s="46" t="str">
        <f>'CME SOSTEGNO'!D123</f>
        <v xml:space="preserve"> </v>
      </c>
      <c r="E121" s="46" t="str">
        <f>'CME SOSTEGNO'!E123</f>
        <v xml:space="preserve"> </v>
      </c>
      <c r="F121" s="46">
        <f>'CME SOSTEGNO'!F123</f>
        <v>0</v>
      </c>
      <c r="G121" s="46">
        <f>'CME SOSTEGNO'!G123</f>
        <v>0</v>
      </c>
      <c r="H121" s="47">
        <f>'CME SOSTEGNO'!J123</f>
        <v>0</v>
      </c>
      <c r="I121" s="48">
        <f t="shared" si="15"/>
        <v>0</v>
      </c>
      <c r="J121" s="55">
        <f>'CME SOSTEGNO'!H123</f>
        <v>0</v>
      </c>
      <c r="K121" s="55">
        <f>'CME SOSTEGNO'!I123</f>
        <v>0</v>
      </c>
      <c r="L121" s="47">
        <f t="shared" ref="L121:L139" si="18">ROUND(J121*K121,2)</f>
        <v>0</v>
      </c>
      <c r="M121" s="64">
        <f t="shared" si="16"/>
        <v>0</v>
      </c>
      <c r="N121" s="62">
        <f t="shared" si="17"/>
        <v>0</v>
      </c>
    </row>
    <row r="122" spans="1:14" ht="18">
      <c r="A122" s="45">
        <v>63</v>
      </c>
      <c r="B122" s="46" t="str">
        <f>'CME SOSTEGNO'!B124</f>
        <v xml:space="preserve"> </v>
      </c>
      <c r="C122" s="46" t="str">
        <f>'CME SOSTEGNO'!C124</f>
        <v xml:space="preserve"> </v>
      </c>
      <c r="D122" s="46" t="str">
        <f>'CME SOSTEGNO'!D124</f>
        <v xml:space="preserve"> </v>
      </c>
      <c r="E122" s="46" t="str">
        <f>'CME SOSTEGNO'!E124</f>
        <v xml:space="preserve"> </v>
      </c>
      <c r="F122" s="46">
        <f>'CME SOSTEGNO'!F124</f>
        <v>0</v>
      </c>
      <c r="G122" s="46">
        <f>'CME SOSTEGNO'!G124</f>
        <v>0</v>
      </c>
      <c r="H122" s="47">
        <f>'CME SOSTEGNO'!J124</f>
        <v>0</v>
      </c>
      <c r="I122" s="48">
        <f t="shared" si="15"/>
        <v>0</v>
      </c>
      <c r="J122" s="55">
        <f>'CME SOSTEGNO'!H124</f>
        <v>0</v>
      </c>
      <c r="K122" s="55">
        <f>'CME SOSTEGNO'!I124</f>
        <v>0</v>
      </c>
      <c r="L122" s="47">
        <f t="shared" si="18"/>
        <v>0</v>
      </c>
      <c r="M122" s="64">
        <f t="shared" si="16"/>
        <v>0</v>
      </c>
      <c r="N122" s="62">
        <f t="shared" si="17"/>
        <v>0</v>
      </c>
    </row>
    <row r="123" spans="1:14" ht="18">
      <c r="A123" s="45">
        <v>64</v>
      </c>
      <c r="B123" s="46" t="str">
        <f>'CME SOSTEGNO'!B125</f>
        <v xml:space="preserve"> </v>
      </c>
      <c r="C123" s="46" t="str">
        <f>'CME SOSTEGNO'!C125</f>
        <v xml:space="preserve"> </v>
      </c>
      <c r="D123" s="46" t="str">
        <f>'CME SOSTEGNO'!D125</f>
        <v xml:space="preserve"> </v>
      </c>
      <c r="E123" s="46" t="str">
        <f>'CME SOSTEGNO'!E125</f>
        <v xml:space="preserve"> </v>
      </c>
      <c r="F123" s="46">
        <f>'CME SOSTEGNO'!F125</f>
        <v>0</v>
      </c>
      <c r="G123" s="46">
        <f>'CME SOSTEGNO'!G125</f>
        <v>0</v>
      </c>
      <c r="H123" s="47">
        <f>'CME SOSTEGNO'!J125</f>
        <v>0</v>
      </c>
      <c r="I123" s="48">
        <f t="shared" si="15"/>
        <v>0</v>
      </c>
      <c r="J123" s="55">
        <f>'CME SOSTEGNO'!H125</f>
        <v>0</v>
      </c>
      <c r="K123" s="55">
        <f>'CME SOSTEGNO'!I125</f>
        <v>0</v>
      </c>
      <c r="L123" s="47">
        <f t="shared" si="18"/>
        <v>0</v>
      </c>
      <c r="M123" s="64">
        <f t="shared" si="16"/>
        <v>0</v>
      </c>
      <c r="N123" s="62">
        <f t="shared" si="17"/>
        <v>0</v>
      </c>
    </row>
    <row r="124" spans="1:14" ht="18">
      <c r="A124" s="45">
        <v>65</v>
      </c>
      <c r="B124" s="46" t="str">
        <f>'CME SOSTEGNO'!B126</f>
        <v xml:space="preserve"> </v>
      </c>
      <c r="C124" s="46" t="str">
        <f>'CME SOSTEGNO'!C126</f>
        <v xml:space="preserve"> </v>
      </c>
      <c r="D124" s="46" t="str">
        <f>'CME SOSTEGNO'!D126</f>
        <v xml:space="preserve"> </v>
      </c>
      <c r="E124" s="46" t="str">
        <f>'CME SOSTEGNO'!E126</f>
        <v xml:space="preserve"> </v>
      </c>
      <c r="F124" s="46">
        <f>'CME SOSTEGNO'!F126</f>
        <v>0</v>
      </c>
      <c r="G124" s="46">
        <f>'CME SOSTEGNO'!G126</f>
        <v>0</v>
      </c>
      <c r="H124" s="47">
        <f>'CME SOSTEGNO'!J126</f>
        <v>0</v>
      </c>
      <c r="I124" s="48">
        <f t="shared" si="15"/>
        <v>0</v>
      </c>
      <c r="J124" s="55">
        <f>'CME SOSTEGNO'!H126</f>
        <v>0</v>
      </c>
      <c r="K124" s="55">
        <f>'CME SOSTEGNO'!I126</f>
        <v>0</v>
      </c>
      <c r="L124" s="47">
        <f t="shared" si="18"/>
        <v>0</v>
      </c>
      <c r="M124" s="64">
        <f t="shared" si="16"/>
        <v>0</v>
      </c>
      <c r="N124" s="62">
        <f t="shared" si="17"/>
        <v>0</v>
      </c>
    </row>
    <row r="125" spans="1:14" ht="18">
      <c r="A125" s="45">
        <v>66</v>
      </c>
      <c r="B125" s="46" t="str">
        <f>'CME SOSTEGNO'!B127</f>
        <v xml:space="preserve"> </v>
      </c>
      <c r="C125" s="46" t="str">
        <f>'CME SOSTEGNO'!C127</f>
        <v xml:space="preserve"> </v>
      </c>
      <c r="D125" s="46" t="str">
        <f>'CME SOSTEGNO'!D127</f>
        <v xml:space="preserve"> </v>
      </c>
      <c r="E125" s="46" t="str">
        <f>'CME SOSTEGNO'!E127</f>
        <v xml:space="preserve"> </v>
      </c>
      <c r="F125" s="46">
        <f>'CME SOSTEGNO'!F127</f>
        <v>0</v>
      </c>
      <c r="G125" s="46">
        <f>'CME SOSTEGNO'!G127</f>
        <v>0</v>
      </c>
      <c r="H125" s="47">
        <f>'CME SOSTEGNO'!J127</f>
        <v>0</v>
      </c>
      <c r="I125" s="48">
        <f t="shared" si="15"/>
        <v>0</v>
      </c>
      <c r="J125" s="55">
        <f>'CME SOSTEGNO'!H127</f>
        <v>0</v>
      </c>
      <c r="K125" s="55">
        <f>'CME SOSTEGNO'!I127</f>
        <v>0</v>
      </c>
      <c r="L125" s="47">
        <f t="shared" si="18"/>
        <v>0</v>
      </c>
      <c r="M125" s="64">
        <f t="shared" si="16"/>
        <v>0</v>
      </c>
      <c r="N125" s="62">
        <f t="shared" si="17"/>
        <v>0</v>
      </c>
    </row>
    <row r="126" spans="1:14" ht="18">
      <c r="A126" s="45">
        <v>67</v>
      </c>
      <c r="B126" s="46" t="str">
        <f>'CME SOSTEGNO'!B128</f>
        <v xml:space="preserve"> </v>
      </c>
      <c r="C126" s="46" t="str">
        <f>'CME SOSTEGNO'!C128</f>
        <v xml:space="preserve"> </v>
      </c>
      <c r="D126" s="46" t="str">
        <f>'CME SOSTEGNO'!D128</f>
        <v xml:space="preserve"> </v>
      </c>
      <c r="E126" s="46" t="str">
        <f>'CME SOSTEGNO'!E128</f>
        <v xml:space="preserve"> </v>
      </c>
      <c r="F126" s="46">
        <f>'CME SOSTEGNO'!F128</f>
        <v>0</v>
      </c>
      <c r="G126" s="46">
        <f>'CME SOSTEGNO'!G128</f>
        <v>0</v>
      </c>
      <c r="H126" s="47">
        <f>'CME SOSTEGNO'!J128</f>
        <v>0</v>
      </c>
      <c r="I126" s="48">
        <f t="shared" si="15"/>
        <v>0</v>
      </c>
      <c r="J126" s="55">
        <f>'CME SOSTEGNO'!H128</f>
        <v>0</v>
      </c>
      <c r="K126" s="55">
        <f>'CME SOSTEGNO'!I128</f>
        <v>0</v>
      </c>
      <c r="L126" s="47">
        <f t="shared" si="18"/>
        <v>0</v>
      </c>
      <c r="M126" s="64">
        <f t="shared" si="16"/>
        <v>0</v>
      </c>
      <c r="N126" s="62">
        <f t="shared" si="17"/>
        <v>0</v>
      </c>
    </row>
    <row r="127" spans="1:14" ht="18">
      <c r="A127" s="45">
        <v>68</v>
      </c>
      <c r="B127" s="46" t="str">
        <f>'CME SOSTEGNO'!B129</f>
        <v xml:space="preserve"> </v>
      </c>
      <c r="C127" s="46" t="str">
        <f>'CME SOSTEGNO'!C129</f>
        <v xml:space="preserve"> </v>
      </c>
      <c r="D127" s="46" t="str">
        <f>'CME SOSTEGNO'!D129</f>
        <v xml:space="preserve"> </v>
      </c>
      <c r="E127" s="46" t="str">
        <f>'CME SOSTEGNO'!E129</f>
        <v xml:space="preserve"> </v>
      </c>
      <c r="F127" s="46">
        <f>'CME SOSTEGNO'!F129</f>
        <v>0</v>
      </c>
      <c r="G127" s="46">
        <f>'CME SOSTEGNO'!G129</f>
        <v>0</v>
      </c>
      <c r="H127" s="47">
        <f>'CME SOSTEGNO'!J129</f>
        <v>0</v>
      </c>
      <c r="I127" s="48">
        <f t="shared" si="15"/>
        <v>0</v>
      </c>
      <c r="J127" s="55">
        <f>'CME SOSTEGNO'!H129</f>
        <v>0</v>
      </c>
      <c r="K127" s="55">
        <f>'CME SOSTEGNO'!I129</f>
        <v>0</v>
      </c>
      <c r="L127" s="47">
        <f t="shared" si="18"/>
        <v>0</v>
      </c>
      <c r="M127" s="64">
        <f t="shared" si="16"/>
        <v>0</v>
      </c>
      <c r="N127" s="62">
        <f t="shared" si="17"/>
        <v>0</v>
      </c>
    </row>
    <row r="128" spans="1:14" ht="18">
      <c r="A128" s="45">
        <v>69</v>
      </c>
      <c r="B128" s="46" t="str">
        <f>'CME SOSTEGNO'!B130</f>
        <v xml:space="preserve"> </v>
      </c>
      <c r="C128" s="46" t="str">
        <f>'CME SOSTEGNO'!C130</f>
        <v xml:space="preserve"> </v>
      </c>
      <c r="D128" s="46" t="str">
        <f>'CME SOSTEGNO'!D130</f>
        <v xml:space="preserve"> </v>
      </c>
      <c r="E128" s="46" t="str">
        <f>'CME SOSTEGNO'!E130</f>
        <v xml:space="preserve"> </v>
      </c>
      <c r="F128" s="46">
        <f>'CME SOSTEGNO'!F130</f>
        <v>0</v>
      </c>
      <c r="G128" s="46">
        <f>'CME SOSTEGNO'!G130</f>
        <v>0</v>
      </c>
      <c r="H128" s="47">
        <f>'CME SOSTEGNO'!J130</f>
        <v>0</v>
      </c>
      <c r="I128" s="48">
        <f t="shared" si="15"/>
        <v>0</v>
      </c>
      <c r="J128" s="55">
        <f>'CME SOSTEGNO'!H130</f>
        <v>0</v>
      </c>
      <c r="K128" s="55">
        <f>'CME SOSTEGNO'!I130</f>
        <v>0</v>
      </c>
      <c r="L128" s="47">
        <f t="shared" si="18"/>
        <v>0</v>
      </c>
      <c r="M128" s="64">
        <f t="shared" si="16"/>
        <v>0</v>
      </c>
      <c r="N128" s="62">
        <f t="shared" si="17"/>
        <v>0</v>
      </c>
    </row>
    <row r="129" spans="1:14" ht="18">
      <c r="A129" s="45">
        <v>70</v>
      </c>
      <c r="B129" s="46" t="str">
        <f>'CME SOSTEGNO'!B131</f>
        <v xml:space="preserve"> </v>
      </c>
      <c r="C129" s="46" t="str">
        <f>'CME SOSTEGNO'!C131</f>
        <v xml:space="preserve"> </v>
      </c>
      <c r="D129" s="46" t="str">
        <f>'CME SOSTEGNO'!D131</f>
        <v xml:space="preserve"> </v>
      </c>
      <c r="E129" s="46" t="str">
        <f>'CME SOSTEGNO'!E131</f>
        <v xml:space="preserve"> </v>
      </c>
      <c r="F129" s="46">
        <f>'CME SOSTEGNO'!F131</f>
        <v>0</v>
      </c>
      <c r="G129" s="46">
        <f>'CME SOSTEGNO'!G131</f>
        <v>0</v>
      </c>
      <c r="H129" s="47">
        <f>'CME SOSTEGNO'!J131</f>
        <v>0</v>
      </c>
      <c r="I129" s="48">
        <f t="shared" si="15"/>
        <v>0</v>
      </c>
      <c r="J129" s="55">
        <f>'CME SOSTEGNO'!H131</f>
        <v>0</v>
      </c>
      <c r="K129" s="55">
        <f>'CME SOSTEGNO'!I131</f>
        <v>0</v>
      </c>
      <c r="L129" s="47">
        <f t="shared" si="18"/>
        <v>0</v>
      </c>
      <c r="M129" s="64">
        <f t="shared" si="16"/>
        <v>0</v>
      </c>
      <c r="N129" s="62">
        <f t="shared" si="17"/>
        <v>0</v>
      </c>
    </row>
    <row r="130" spans="1:14" ht="18">
      <c r="A130" s="45">
        <v>71</v>
      </c>
      <c r="B130" s="46" t="str">
        <f>'CME SOSTEGNO'!B132</f>
        <v xml:space="preserve"> </v>
      </c>
      <c r="C130" s="46" t="str">
        <f>'CME SOSTEGNO'!C132</f>
        <v xml:space="preserve"> </v>
      </c>
      <c r="D130" s="46" t="str">
        <f>'CME SOSTEGNO'!D132</f>
        <v xml:space="preserve"> </v>
      </c>
      <c r="E130" s="46" t="str">
        <f>'CME SOSTEGNO'!E132</f>
        <v xml:space="preserve"> </v>
      </c>
      <c r="F130" s="46">
        <f>'CME SOSTEGNO'!F132</f>
        <v>0</v>
      </c>
      <c r="G130" s="46">
        <f>'CME SOSTEGNO'!G132</f>
        <v>0</v>
      </c>
      <c r="H130" s="47">
        <f>'CME SOSTEGNO'!J132</f>
        <v>0</v>
      </c>
      <c r="I130" s="48">
        <f t="shared" si="15"/>
        <v>0</v>
      </c>
      <c r="J130" s="55">
        <f>'CME SOSTEGNO'!H132</f>
        <v>0</v>
      </c>
      <c r="K130" s="55">
        <f>'CME SOSTEGNO'!I132</f>
        <v>0</v>
      </c>
      <c r="L130" s="47">
        <f t="shared" si="18"/>
        <v>0</v>
      </c>
      <c r="M130" s="64">
        <f t="shared" si="16"/>
        <v>0</v>
      </c>
      <c r="N130" s="62">
        <f t="shared" si="17"/>
        <v>0</v>
      </c>
    </row>
    <row r="131" spans="1:14" ht="18">
      <c r="A131" s="45">
        <v>72</v>
      </c>
      <c r="B131" s="46" t="str">
        <f>'CME SOSTEGNO'!B133</f>
        <v xml:space="preserve"> </v>
      </c>
      <c r="C131" s="46" t="str">
        <f>'CME SOSTEGNO'!C133</f>
        <v xml:space="preserve"> </v>
      </c>
      <c r="D131" s="46" t="str">
        <f>'CME SOSTEGNO'!D133</f>
        <v xml:space="preserve"> </v>
      </c>
      <c r="E131" s="46" t="str">
        <f>'CME SOSTEGNO'!E133</f>
        <v xml:space="preserve"> </v>
      </c>
      <c r="F131" s="46">
        <f>'CME SOSTEGNO'!F133</f>
        <v>0</v>
      </c>
      <c r="G131" s="46">
        <f>'CME SOSTEGNO'!G133</f>
        <v>0</v>
      </c>
      <c r="H131" s="47">
        <f>'CME SOSTEGNO'!J133</f>
        <v>0</v>
      </c>
      <c r="I131" s="48">
        <f t="shared" si="15"/>
        <v>0</v>
      </c>
      <c r="J131" s="55">
        <f>'CME SOSTEGNO'!H133</f>
        <v>0</v>
      </c>
      <c r="K131" s="55">
        <f>'CME SOSTEGNO'!I133</f>
        <v>0</v>
      </c>
      <c r="L131" s="47">
        <f t="shared" si="18"/>
        <v>0</v>
      </c>
      <c r="M131" s="64">
        <f t="shared" si="16"/>
        <v>0</v>
      </c>
      <c r="N131" s="62">
        <f t="shared" si="17"/>
        <v>0</v>
      </c>
    </row>
    <row r="132" spans="1:14" ht="18">
      <c r="A132" s="45">
        <v>73</v>
      </c>
      <c r="B132" s="46" t="str">
        <f>'CME SOSTEGNO'!B134</f>
        <v xml:space="preserve"> </v>
      </c>
      <c r="C132" s="46" t="str">
        <f>'CME SOSTEGNO'!C134</f>
        <v xml:space="preserve"> </v>
      </c>
      <c r="D132" s="46" t="str">
        <f>'CME SOSTEGNO'!D134</f>
        <v xml:space="preserve"> </v>
      </c>
      <c r="E132" s="46" t="str">
        <f>'CME SOSTEGNO'!E134</f>
        <v xml:space="preserve"> </v>
      </c>
      <c r="F132" s="46">
        <f>'CME SOSTEGNO'!F134</f>
        <v>0</v>
      </c>
      <c r="G132" s="46">
        <f>'CME SOSTEGNO'!G134</f>
        <v>0</v>
      </c>
      <c r="H132" s="47">
        <f>'CME SOSTEGNO'!J134</f>
        <v>0</v>
      </c>
      <c r="I132" s="48">
        <f t="shared" si="15"/>
        <v>0</v>
      </c>
      <c r="J132" s="55">
        <f>'CME SOSTEGNO'!H134</f>
        <v>0</v>
      </c>
      <c r="K132" s="55">
        <f>'CME SOSTEGNO'!I134</f>
        <v>0</v>
      </c>
      <c r="L132" s="47">
        <f t="shared" si="18"/>
        <v>0</v>
      </c>
      <c r="M132" s="64">
        <f t="shared" si="16"/>
        <v>0</v>
      </c>
      <c r="N132" s="62">
        <f t="shared" si="17"/>
        <v>0</v>
      </c>
    </row>
    <row r="133" spans="1:14" ht="18">
      <c r="A133" s="45">
        <v>74</v>
      </c>
      <c r="B133" s="46" t="str">
        <f>'CME SOSTEGNO'!B135</f>
        <v xml:space="preserve"> </v>
      </c>
      <c r="C133" s="46" t="str">
        <f>'CME SOSTEGNO'!C135</f>
        <v xml:space="preserve"> </v>
      </c>
      <c r="D133" s="46" t="str">
        <f>'CME SOSTEGNO'!D135</f>
        <v xml:space="preserve"> </v>
      </c>
      <c r="E133" s="46" t="str">
        <f>'CME SOSTEGNO'!E135</f>
        <v xml:space="preserve"> </v>
      </c>
      <c r="F133" s="46">
        <f>'CME SOSTEGNO'!F135</f>
        <v>0</v>
      </c>
      <c r="G133" s="46">
        <f>'CME SOSTEGNO'!G135</f>
        <v>0</v>
      </c>
      <c r="H133" s="47">
        <f>'CME SOSTEGNO'!J135</f>
        <v>0</v>
      </c>
      <c r="I133" s="48">
        <f t="shared" si="15"/>
        <v>0</v>
      </c>
      <c r="J133" s="55">
        <f>'CME SOSTEGNO'!H135</f>
        <v>0</v>
      </c>
      <c r="K133" s="55">
        <f>'CME SOSTEGNO'!I135</f>
        <v>0</v>
      </c>
      <c r="L133" s="47">
        <f t="shared" si="18"/>
        <v>0</v>
      </c>
      <c r="M133" s="64">
        <f t="shared" si="16"/>
        <v>0</v>
      </c>
      <c r="N133" s="62">
        <f t="shared" si="17"/>
        <v>0</v>
      </c>
    </row>
    <row r="134" spans="1:14" ht="18">
      <c r="A134" s="45">
        <v>75</v>
      </c>
      <c r="B134" s="46" t="str">
        <f>'CME SOSTEGNO'!B136</f>
        <v xml:space="preserve"> </v>
      </c>
      <c r="C134" s="46" t="str">
        <f>'CME SOSTEGNO'!C136</f>
        <v xml:space="preserve"> </v>
      </c>
      <c r="D134" s="46" t="str">
        <f>'CME SOSTEGNO'!D136</f>
        <v xml:space="preserve"> </v>
      </c>
      <c r="E134" s="46" t="str">
        <f>'CME SOSTEGNO'!E136</f>
        <v xml:space="preserve"> </v>
      </c>
      <c r="F134" s="46">
        <f>'CME SOSTEGNO'!F136</f>
        <v>0</v>
      </c>
      <c r="G134" s="46">
        <f>'CME SOSTEGNO'!G136</f>
        <v>0</v>
      </c>
      <c r="H134" s="47">
        <f>'CME SOSTEGNO'!J136</f>
        <v>0</v>
      </c>
      <c r="I134" s="48">
        <f t="shared" si="15"/>
        <v>0</v>
      </c>
      <c r="J134" s="55">
        <f>'CME SOSTEGNO'!H136</f>
        <v>0</v>
      </c>
      <c r="K134" s="55">
        <f>'CME SOSTEGNO'!I136</f>
        <v>0</v>
      </c>
      <c r="L134" s="47">
        <f t="shared" si="18"/>
        <v>0</v>
      </c>
      <c r="M134" s="64">
        <f t="shared" si="16"/>
        <v>0</v>
      </c>
      <c r="N134" s="62">
        <f t="shared" si="17"/>
        <v>0</v>
      </c>
    </row>
    <row r="135" spans="1:14" ht="18">
      <c r="A135" s="45">
        <v>76</v>
      </c>
      <c r="B135" s="46" t="str">
        <f>'CME SOSTEGNO'!B137</f>
        <v xml:space="preserve"> </v>
      </c>
      <c r="C135" s="46" t="str">
        <f>'CME SOSTEGNO'!C137</f>
        <v xml:space="preserve"> </v>
      </c>
      <c r="D135" s="46" t="str">
        <f>'CME SOSTEGNO'!D137</f>
        <v xml:space="preserve"> </v>
      </c>
      <c r="E135" s="46" t="str">
        <f>'CME SOSTEGNO'!E137</f>
        <v xml:space="preserve"> </v>
      </c>
      <c r="F135" s="46">
        <f>'CME SOSTEGNO'!F137</f>
        <v>0</v>
      </c>
      <c r="G135" s="46">
        <f>'CME SOSTEGNO'!G137</f>
        <v>0</v>
      </c>
      <c r="H135" s="47">
        <f>'CME SOSTEGNO'!J137</f>
        <v>0</v>
      </c>
      <c r="I135" s="48">
        <f t="shared" si="15"/>
        <v>0</v>
      </c>
      <c r="J135" s="55">
        <f>'CME SOSTEGNO'!H137</f>
        <v>0</v>
      </c>
      <c r="K135" s="55">
        <f>'CME SOSTEGNO'!I137</f>
        <v>0</v>
      </c>
      <c r="L135" s="47">
        <f t="shared" si="18"/>
        <v>0</v>
      </c>
      <c r="M135" s="64">
        <f t="shared" si="16"/>
        <v>0</v>
      </c>
      <c r="N135" s="62">
        <f t="shared" si="17"/>
        <v>0</v>
      </c>
    </row>
    <row r="136" spans="1:14" ht="18">
      <c r="A136" s="45">
        <v>77</v>
      </c>
      <c r="B136" s="46" t="str">
        <f>'CME SOSTEGNO'!B138</f>
        <v xml:space="preserve"> </v>
      </c>
      <c r="C136" s="46" t="str">
        <f>'CME SOSTEGNO'!C138</f>
        <v xml:space="preserve"> </v>
      </c>
      <c r="D136" s="46" t="str">
        <f>'CME SOSTEGNO'!D138</f>
        <v xml:space="preserve"> </v>
      </c>
      <c r="E136" s="46" t="str">
        <f>'CME SOSTEGNO'!E138</f>
        <v xml:space="preserve"> </v>
      </c>
      <c r="F136" s="46">
        <f>'CME SOSTEGNO'!F138</f>
        <v>0</v>
      </c>
      <c r="G136" s="46">
        <f>'CME SOSTEGNO'!G138</f>
        <v>0</v>
      </c>
      <c r="H136" s="47">
        <f>'CME SOSTEGNO'!J138</f>
        <v>0</v>
      </c>
      <c r="I136" s="48">
        <f t="shared" si="15"/>
        <v>0</v>
      </c>
      <c r="J136" s="55">
        <f>'CME SOSTEGNO'!H138</f>
        <v>0</v>
      </c>
      <c r="K136" s="55">
        <f>'CME SOSTEGNO'!I138</f>
        <v>0</v>
      </c>
      <c r="L136" s="47">
        <f t="shared" si="18"/>
        <v>0</v>
      </c>
      <c r="M136" s="64">
        <f t="shared" si="16"/>
        <v>0</v>
      </c>
      <c r="N136" s="62">
        <f t="shared" si="17"/>
        <v>0</v>
      </c>
    </row>
    <row r="137" spans="1:14" ht="18">
      <c r="A137" s="45">
        <v>78</v>
      </c>
      <c r="B137" s="46" t="str">
        <f>'CME SOSTEGNO'!B139</f>
        <v xml:space="preserve"> </v>
      </c>
      <c r="C137" s="46" t="str">
        <f>'CME SOSTEGNO'!C139</f>
        <v xml:space="preserve"> </v>
      </c>
      <c r="D137" s="46" t="str">
        <f>'CME SOSTEGNO'!D139</f>
        <v xml:space="preserve"> </v>
      </c>
      <c r="E137" s="46" t="str">
        <f>'CME SOSTEGNO'!E139</f>
        <v xml:space="preserve"> </v>
      </c>
      <c r="F137" s="46">
        <f>'CME SOSTEGNO'!F139</f>
        <v>0</v>
      </c>
      <c r="G137" s="46">
        <f>'CME SOSTEGNO'!G139</f>
        <v>0</v>
      </c>
      <c r="H137" s="47">
        <f>'CME SOSTEGNO'!J139</f>
        <v>0</v>
      </c>
      <c r="I137" s="48">
        <f t="shared" si="15"/>
        <v>0</v>
      </c>
      <c r="J137" s="55">
        <f>'CME SOSTEGNO'!H139</f>
        <v>0</v>
      </c>
      <c r="K137" s="55">
        <f>'CME SOSTEGNO'!I139</f>
        <v>0</v>
      </c>
      <c r="L137" s="47">
        <f t="shared" si="18"/>
        <v>0</v>
      </c>
      <c r="M137" s="64">
        <f t="shared" si="16"/>
        <v>0</v>
      </c>
      <c r="N137" s="62">
        <f t="shared" si="17"/>
        <v>0</v>
      </c>
    </row>
    <row r="138" spans="1:14" ht="18">
      <c r="A138" s="45">
        <v>79</v>
      </c>
      <c r="B138" s="46" t="str">
        <f>'CME SOSTEGNO'!B140</f>
        <v xml:space="preserve"> </v>
      </c>
      <c r="C138" s="46" t="str">
        <f>'CME SOSTEGNO'!C140</f>
        <v xml:space="preserve"> </v>
      </c>
      <c r="D138" s="46" t="str">
        <f>'CME SOSTEGNO'!D140</f>
        <v xml:space="preserve"> </v>
      </c>
      <c r="E138" s="46" t="str">
        <f>'CME SOSTEGNO'!E140</f>
        <v xml:space="preserve"> </v>
      </c>
      <c r="F138" s="46">
        <f>'CME SOSTEGNO'!F140</f>
        <v>0</v>
      </c>
      <c r="G138" s="46">
        <f>'CME SOSTEGNO'!G140</f>
        <v>0</v>
      </c>
      <c r="H138" s="47">
        <f>'CME SOSTEGNO'!J140</f>
        <v>0</v>
      </c>
      <c r="I138" s="48">
        <f t="shared" si="15"/>
        <v>0</v>
      </c>
      <c r="J138" s="55">
        <f>'CME SOSTEGNO'!H140</f>
        <v>0</v>
      </c>
      <c r="K138" s="55">
        <f>'CME SOSTEGNO'!I140</f>
        <v>0</v>
      </c>
      <c r="L138" s="47">
        <f t="shared" si="18"/>
        <v>0</v>
      </c>
      <c r="M138" s="64">
        <f t="shared" si="16"/>
        <v>0</v>
      </c>
      <c r="N138" s="62">
        <f t="shared" si="17"/>
        <v>0</v>
      </c>
    </row>
    <row r="139" spans="1:14" ht="18.600000000000001" thickBot="1">
      <c r="A139" s="45">
        <v>80</v>
      </c>
      <c r="B139" s="46" t="str">
        <f>'CME SOSTEGNO'!B141</f>
        <v xml:space="preserve"> </v>
      </c>
      <c r="C139" s="184" t="str">
        <f>'CME SOSTEGNO'!C139</f>
        <v xml:space="preserve"> </v>
      </c>
      <c r="D139" s="46" t="str">
        <f>'CME SOSTEGNO'!D141</f>
        <v xml:space="preserve"> </v>
      </c>
      <c r="E139" s="46" t="str">
        <f>'CME SOSTEGNO'!E141</f>
        <v xml:space="preserve"> </v>
      </c>
      <c r="F139" s="46">
        <f>'CME SOSTEGNO'!F141</f>
        <v>0</v>
      </c>
      <c r="G139" s="46">
        <f>'CME SOSTEGNO'!G141</f>
        <v>0</v>
      </c>
      <c r="H139" s="47">
        <f>'CME SOSTEGNO'!J141</f>
        <v>0</v>
      </c>
      <c r="I139" s="189">
        <f t="shared" si="15"/>
        <v>0</v>
      </c>
      <c r="J139" s="55">
        <f>'CME SOSTEGNO'!H141</f>
        <v>0</v>
      </c>
      <c r="K139" s="55">
        <f>'CME SOSTEGNO'!I141</f>
        <v>0</v>
      </c>
      <c r="L139" s="47">
        <f t="shared" si="18"/>
        <v>0</v>
      </c>
      <c r="M139" s="187">
        <f t="shared" si="16"/>
        <v>0</v>
      </c>
      <c r="N139" s="62">
        <f t="shared" si="17"/>
        <v>0</v>
      </c>
    </row>
    <row r="140" spans="1:14" ht="18.600000000000001" thickBot="1">
      <c r="A140" s="28"/>
      <c r="B140" s="52"/>
      <c r="C140" s="52"/>
      <c r="D140" s="52"/>
      <c r="E140" s="52"/>
      <c r="F140" s="52"/>
      <c r="G140" s="86" t="s">
        <v>13</v>
      </c>
      <c r="H140" s="47">
        <f>'CME SOSTEGNO'!J142</f>
        <v>0</v>
      </c>
      <c r="I140" s="87">
        <f>IF(SUM(I120:I139)&gt;200,ROUND(SUM(I120:I139),0),SUM(I120:I139))</f>
        <v>0</v>
      </c>
      <c r="J140" s="74"/>
      <c r="K140" s="74"/>
      <c r="L140" s="87">
        <f>IF(SUM(L120:L139)&gt;200,ROUND(SUM(L120:L139),0),SUM(L120:L139))</f>
        <v>0</v>
      </c>
      <c r="M140" s="88">
        <f>L140*$E$8</f>
        <v>0</v>
      </c>
      <c r="N140" s="75">
        <f>L140*$L$8</f>
        <v>0</v>
      </c>
    </row>
    <row r="141" spans="1:14" ht="21.6" thickBot="1">
      <c r="A141" s="28"/>
      <c r="B141" s="29"/>
      <c r="C141" s="19"/>
      <c r="D141" s="19"/>
      <c r="E141" s="19"/>
      <c r="F141" s="20"/>
      <c r="G141" s="20"/>
      <c r="H141" s="20"/>
      <c r="I141" s="192">
        <f>SUM(I120:I139)</f>
        <v>0</v>
      </c>
      <c r="J141" s="20"/>
      <c r="K141" s="20"/>
      <c r="L141" s="192">
        <f>SUM(L120:L139)</f>
        <v>0</v>
      </c>
      <c r="M141" s="20"/>
      <c r="N141" s="20"/>
    </row>
    <row r="142" spans="1:14" ht="21.6" thickBot="1">
      <c r="A142" s="21"/>
      <c r="B142" s="29"/>
      <c r="C142" s="15" t="s">
        <v>10</v>
      </c>
      <c r="D142" s="22"/>
      <c r="E142" s="23"/>
      <c r="F142" s="29"/>
      <c r="H142" s="21"/>
      <c r="I142" s="21" t="s">
        <v>58</v>
      </c>
      <c r="J142" s="22"/>
      <c r="K142" s="32"/>
      <c r="L142" s="32"/>
      <c r="M142" s="33"/>
      <c r="N142" s="20"/>
    </row>
    <row r="143" spans="1:14" ht="16.2" thickBot="1">
      <c r="A143" s="21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ht="21.6" thickBot="1">
      <c r="A144" s="215" t="s">
        <v>32</v>
      </c>
      <c r="B144" s="215"/>
      <c r="C144" s="215"/>
      <c r="D144" s="215"/>
      <c r="E144" s="215"/>
      <c r="F144" s="161"/>
      <c r="G144" s="162"/>
      <c r="H144" s="163" t="s">
        <v>34</v>
      </c>
      <c r="I144" s="216">
        <f>$I$2</f>
        <v>0</v>
      </c>
      <c r="J144" s="217"/>
      <c r="K144" s="218"/>
      <c r="L144" s="161"/>
      <c r="M144" s="191" t="s">
        <v>74</v>
      </c>
      <c r="N144" s="164"/>
    </row>
    <row r="145" spans="1:19" ht="16.2" thickBot="1">
      <c r="A145" s="165"/>
      <c r="B145" s="165"/>
      <c r="C145" s="165"/>
      <c r="D145" s="165"/>
      <c r="E145" s="165"/>
      <c r="F145" s="165"/>
      <c r="G145" s="165"/>
      <c r="H145" s="165"/>
      <c r="I145" s="165"/>
      <c r="J145" s="165"/>
      <c r="K145" s="165"/>
      <c r="L145" s="165"/>
      <c r="M145" s="165"/>
      <c r="N145" s="165"/>
    </row>
    <row r="146" spans="1:19" ht="21.6" thickBot="1">
      <c r="A146" s="166" t="s">
        <v>33</v>
      </c>
      <c r="B146" s="204">
        <f>'CME SOSTEGNO'!C150</f>
        <v>0</v>
      </c>
      <c r="C146" s="205"/>
      <c r="D146" s="205"/>
      <c r="E146" s="206"/>
      <c r="F146" s="166"/>
      <c r="G146" s="166" t="s">
        <v>14</v>
      </c>
      <c r="H146" s="204">
        <f>'CME SOSTEGNO'!J150</f>
        <v>0</v>
      </c>
      <c r="I146" s="205"/>
      <c r="J146" s="205"/>
      <c r="K146" s="206"/>
      <c r="L146" s="161"/>
      <c r="M146" s="161"/>
      <c r="N146" s="165"/>
    </row>
    <row r="147" spans="1:19" ht="16.2" thickBot="1">
      <c r="A147" s="167"/>
      <c r="B147" s="168"/>
      <c r="C147" s="169"/>
      <c r="D147" s="169"/>
      <c r="E147" s="168"/>
      <c r="F147" s="167"/>
      <c r="G147" s="170"/>
      <c r="H147" s="170"/>
      <c r="I147" s="170"/>
      <c r="J147" s="25"/>
      <c r="K147" s="25"/>
      <c r="L147" s="165"/>
      <c r="M147" s="165"/>
      <c r="N147" s="165"/>
    </row>
    <row r="148" spans="1:19" ht="43.95" customHeight="1" thickBot="1">
      <c r="A148" s="10" t="s">
        <v>2</v>
      </c>
      <c r="B148" s="207" t="s">
        <v>29</v>
      </c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9"/>
    </row>
    <row r="149" spans="1:19" ht="16.2" thickBo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9" ht="16.2" thickBot="1">
      <c r="A150" s="11" t="s">
        <v>16</v>
      </c>
      <c r="B150" s="12"/>
      <c r="C150" s="12"/>
      <c r="D150" s="35"/>
      <c r="E150" s="16">
        <v>105</v>
      </c>
      <c r="F150" s="13"/>
      <c r="G150" s="11" t="s">
        <v>12</v>
      </c>
      <c r="H150" s="12"/>
      <c r="I150" s="12"/>
      <c r="J150" s="14"/>
      <c r="K150" s="14"/>
      <c r="L150" s="16">
        <f>E150*70%</f>
        <v>73.5</v>
      </c>
      <c r="M150" s="9"/>
      <c r="N150" s="9"/>
    </row>
    <row r="151" spans="1:19" ht="16.2" thickBo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9" ht="24" thickBot="1">
      <c r="A152" s="222" t="s">
        <v>31</v>
      </c>
      <c r="B152" s="223"/>
      <c r="C152" s="22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4"/>
    </row>
    <row r="153" spans="1:19" ht="93">
      <c r="A153" s="76" t="s">
        <v>3</v>
      </c>
      <c r="B153" s="77" t="s">
        <v>4</v>
      </c>
      <c r="C153" s="77" t="s">
        <v>5</v>
      </c>
      <c r="D153" s="77" t="s">
        <v>6</v>
      </c>
      <c r="E153" s="77" t="s">
        <v>7</v>
      </c>
      <c r="F153" s="77" t="s">
        <v>21</v>
      </c>
      <c r="G153" s="77" t="s">
        <v>17</v>
      </c>
      <c r="H153" s="89" t="s">
        <v>24</v>
      </c>
      <c r="I153" s="90" t="s">
        <v>56</v>
      </c>
      <c r="J153" s="90" t="s">
        <v>35</v>
      </c>
      <c r="K153" s="90" t="s">
        <v>36</v>
      </c>
      <c r="L153" s="77" t="s">
        <v>37</v>
      </c>
      <c r="M153" s="91" t="s">
        <v>18</v>
      </c>
      <c r="N153" s="92" t="s">
        <v>19</v>
      </c>
    </row>
    <row r="154" spans="1:19" ht="18">
      <c r="A154" s="45">
        <v>81</v>
      </c>
      <c r="B154" s="46" t="str">
        <f>'CME SOSTEGNO'!B158</f>
        <v xml:space="preserve"> </v>
      </c>
      <c r="C154" s="46" t="str">
        <f>'CME SOSTEGNO'!C158</f>
        <v xml:space="preserve"> </v>
      </c>
      <c r="D154" s="46" t="str">
        <f>'CME SOSTEGNO'!D158</f>
        <v xml:space="preserve"> </v>
      </c>
      <c r="E154" s="46" t="str">
        <f>'CME SOSTEGNO'!E158</f>
        <v xml:space="preserve"> </v>
      </c>
      <c r="F154" s="46">
        <f>'CME SOSTEGNO'!F158</f>
        <v>0</v>
      </c>
      <c r="G154" s="46">
        <f>'CME SOSTEGNO'!G158</f>
        <v>0</v>
      </c>
      <c r="H154" s="47">
        <f>'CME SOSTEGNO'!J158</f>
        <v>0</v>
      </c>
      <c r="I154" s="48">
        <f t="shared" ref="I154:I173" si="19">H154</f>
        <v>0</v>
      </c>
      <c r="J154" s="55">
        <f>'CME SOSTEGNO'!H158</f>
        <v>0</v>
      </c>
      <c r="K154" s="55">
        <f>'CME SOSTEGNO'!I158</f>
        <v>0</v>
      </c>
      <c r="L154" s="47">
        <f>ROUND(J154*K154,2)</f>
        <v>0</v>
      </c>
      <c r="M154" s="64">
        <f t="shared" ref="M154:M173" si="20">L154*$E$8</f>
        <v>0</v>
      </c>
      <c r="N154" s="62">
        <f t="shared" ref="N154:N173" si="21">L154*$L$8</f>
        <v>0</v>
      </c>
    </row>
    <row r="155" spans="1:19" ht="18">
      <c r="A155" s="45">
        <v>82</v>
      </c>
      <c r="B155" s="46" t="str">
        <f>'CME SOSTEGNO'!B159</f>
        <v xml:space="preserve"> </v>
      </c>
      <c r="C155" s="46" t="str">
        <f>'CME SOSTEGNO'!C159</f>
        <v xml:space="preserve"> </v>
      </c>
      <c r="D155" s="46" t="str">
        <f>'CME SOSTEGNO'!D159</f>
        <v xml:space="preserve"> </v>
      </c>
      <c r="E155" s="46" t="str">
        <f>'CME SOSTEGNO'!E159</f>
        <v xml:space="preserve"> </v>
      </c>
      <c r="F155" s="46">
        <f>'CME SOSTEGNO'!F159</f>
        <v>0</v>
      </c>
      <c r="G155" s="46">
        <f>'CME SOSTEGNO'!G159</f>
        <v>0</v>
      </c>
      <c r="H155" s="47">
        <f>'CME SOSTEGNO'!J159</f>
        <v>0</v>
      </c>
      <c r="I155" s="48">
        <f t="shared" si="19"/>
        <v>0</v>
      </c>
      <c r="J155" s="55">
        <f>'CME SOSTEGNO'!H159</f>
        <v>0</v>
      </c>
      <c r="K155" s="55">
        <f>'CME SOSTEGNO'!I159</f>
        <v>0</v>
      </c>
      <c r="L155" s="47">
        <f t="shared" ref="L155:L173" si="22">ROUND(J155*K155,2)</f>
        <v>0</v>
      </c>
      <c r="M155" s="64">
        <f t="shared" si="20"/>
        <v>0</v>
      </c>
      <c r="N155" s="62">
        <f t="shared" si="21"/>
        <v>0</v>
      </c>
    </row>
    <row r="156" spans="1:19" ht="18">
      <c r="A156" s="45">
        <v>83</v>
      </c>
      <c r="B156" s="46" t="str">
        <f>'CME SOSTEGNO'!B160</f>
        <v xml:space="preserve"> </v>
      </c>
      <c r="C156" s="46" t="str">
        <f>'CME SOSTEGNO'!C160</f>
        <v xml:space="preserve"> </v>
      </c>
      <c r="D156" s="46" t="str">
        <f>'CME SOSTEGNO'!D160</f>
        <v xml:space="preserve"> </v>
      </c>
      <c r="E156" s="46" t="str">
        <f>'CME SOSTEGNO'!E160</f>
        <v xml:space="preserve"> </v>
      </c>
      <c r="F156" s="46">
        <f>'CME SOSTEGNO'!F160</f>
        <v>0</v>
      </c>
      <c r="G156" s="46">
        <f>'CME SOSTEGNO'!G160</f>
        <v>0</v>
      </c>
      <c r="H156" s="47">
        <f>'CME SOSTEGNO'!J160</f>
        <v>0</v>
      </c>
      <c r="I156" s="48">
        <f t="shared" si="19"/>
        <v>0</v>
      </c>
      <c r="J156" s="55">
        <f>'CME SOSTEGNO'!H160</f>
        <v>0</v>
      </c>
      <c r="K156" s="55">
        <f>'CME SOSTEGNO'!I160</f>
        <v>0</v>
      </c>
      <c r="L156" s="47">
        <f t="shared" si="22"/>
        <v>0</v>
      </c>
      <c r="M156" s="64">
        <f t="shared" si="20"/>
        <v>0</v>
      </c>
      <c r="N156" s="62">
        <f t="shared" si="21"/>
        <v>0</v>
      </c>
    </row>
    <row r="157" spans="1:19" ht="18">
      <c r="A157" s="45">
        <v>84</v>
      </c>
      <c r="B157" s="46" t="str">
        <f>'CME SOSTEGNO'!B161</f>
        <v xml:space="preserve"> </v>
      </c>
      <c r="C157" s="46" t="str">
        <f>'CME SOSTEGNO'!C161</f>
        <v xml:space="preserve"> </v>
      </c>
      <c r="D157" s="46" t="str">
        <f>'CME SOSTEGNO'!D161</f>
        <v xml:space="preserve"> </v>
      </c>
      <c r="E157" s="46" t="str">
        <f>'CME SOSTEGNO'!E161</f>
        <v xml:space="preserve"> </v>
      </c>
      <c r="F157" s="46">
        <f>'CME SOSTEGNO'!F161</f>
        <v>0</v>
      </c>
      <c r="G157" s="46">
        <f>'CME SOSTEGNO'!G161</f>
        <v>0</v>
      </c>
      <c r="H157" s="47">
        <f>'CME SOSTEGNO'!J161</f>
        <v>0</v>
      </c>
      <c r="I157" s="48">
        <f t="shared" si="19"/>
        <v>0</v>
      </c>
      <c r="J157" s="55">
        <f>'CME SOSTEGNO'!H161</f>
        <v>0</v>
      </c>
      <c r="K157" s="55">
        <f>'CME SOSTEGNO'!I161</f>
        <v>0</v>
      </c>
      <c r="L157" s="47">
        <f t="shared" si="22"/>
        <v>0</v>
      </c>
      <c r="M157" s="64">
        <f t="shared" si="20"/>
        <v>0</v>
      </c>
      <c r="N157" s="62">
        <f t="shared" si="21"/>
        <v>0</v>
      </c>
    </row>
    <row r="158" spans="1:19" ht="18">
      <c r="A158" s="45">
        <v>85</v>
      </c>
      <c r="B158" s="46" t="str">
        <f>'CME SOSTEGNO'!B162</f>
        <v xml:space="preserve"> </v>
      </c>
      <c r="C158" s="46" t="str">
        <f>'CME SOSTEGNO'!C162</f>
        <v xml:space="preserve"> </v>
      </c>
      <c r="D158" s="46" t="str">
        <f>'CME SOSTEGNO'!D162</f>
        <v xml:space="preserve"> </v>
      </c>
      <c r="E158" s="46" t="str">
        <f>'CME SOSTEGNO'!E162</f>
        <v xml:space="preserve"> </v>
      </c>
      <c r="F158" s="46">
        <f>'CME SOSTEGNO'!F162</f>
        <v>0</v>
      </c>
      <c r="G158" s="46">
        <f>'CME SOSTEGNO'!G162</f>
        <v>0</v>
      </c>
      <c r="H158" s="47">
        <f>'CME SOSTEGNO'!J162</f>
        <v>0</v>
      </c>
      <c r="I158" s="48">
        <f t="shared" si="19"/>
        <v>0</v>
      </c>
      <c r="J158" s="55">
        <f>'CME SOSTEGNO'!H162</f>
        <v>0</v>
      </c>
      <c r="K158" s="55">
        <f>'CME SOSTEGNO'!I162</f>
        <v>0</v>
      </c>
      <c r="L158" s="47">
        <f t="shared" si="22"/>
        <v>0</v>
      </c>
      <c r="M158" s="64">
        <f t="shared" si="20"/>
        <v>0</v>
      </c>
      <c r="N158" s="62">
        <f t="shared" si="21"/>
        <v>0</v>
      </c>
    </row>
    <row r="159" spans="1:19" ht="18.600000000000001" thickBot="1">
      <c r="A159" s="45">
        <v>86</v>
      </c>
      <c r="B159" s="46" t="str">
        <f>'CME SOSTEGNO'!B163</f>
        <v xml:space="preserve"> </v>
      </c>
      <c r="C159" s="46" t="str">
        <f>'CME SOSTEGNO'!C163</f>
        <v xml:space="preserve"> </v>
      </c>
      <c r="D159" s="46" t="str">
        <f>'CME SOSTEGNO'!D163</f>
        <v xml:space="preserve"> </v>
      </c>
      <c r="E159" s="46" t="str">
        <f>'CME SOSTEGNO'!E163</f>
        <v xml:space="preserve"> </v>
      </c>
      <c r="F159" s="46">
        <f>'CME SOSTEGNO'!F163</f>
        <v>0</v>
      </c>
      <c r="G159" s="46">
        <f>'CME SOSTEGNO'!G163</f>
        <v>0</v>
      </c>
      <c r="H159" s="47">
        <f>'CME SOSTEGNO'!J163</f>
        <v>0</v>
      </c>
      <c r="I159" s="48">
        <f t="shared" si="19"/>
        <v>0</v>
      </c>
      <c r="J159" s="55">
        <f>'CME SOSTEGNO'!H163</f>
        <v>0</v>
      </c>
      <c r="K159" s="55">
        <f>'CME SOSTEGNO'!I163</f>
        <v>0</v>
      </c>
      <c r="L159" s="47">
        <f t="shared" si="22"/>
        <v>0</v>
      </c>
      <c r="M159" s="64">
        <f t="shared" si="20"/>
        <v>0</v>
      </c>
      <c r="N159" s="62">
        <f t="shared" si="21"/>
        <v>0</v>
      </c>
    </row>
    <row r="160" spans="1:19" ht="18">
      <c r="A160" s="45">
        <v>87</v>
      </c>
      <c r="B160" s="46" t="str">
        <f>'CME SOSTEGNO'!B164</f>
        <v xml:space="preserve"> </v>
      </c>
      <c r="C160" s="46" t="str">
        <f>'CME SOSTEGNO'!C164</f>
        <v xml:space="preserve"> </v>
      </c>
      <c r="D160" s="46" t="str">
        <f>'CME SOSTEGNO'!D164</f>
        <v xml:space="preserve"> </v>
      </c>
      <c r="E160" s="46" t="str">
        <f>'CME SOSTEGNO'!E164</f>
        <v xml:space="preserve"> </v>
      </c>
      <c r="F160" s="46">
        <f>'CME SOSTEGNO'!F164</f>
        <v>0</v>
      </c>
      <c r="G160" s="46">
        <f>'CME SOSTEGNO'!G164</f>
        <v>0</v>
      </c>
      <c r="H160" s="47">
        <f>'CME SOSTEGNO'!J164</f>
        <v>0</v>
      </c>
      <c r="I160" s="48">
        <f t="shared" si="19"/>
        <v>0</v>
      </c>
      <c r="J160" s="55">
        <f>'CME SOSTEGNO'!H164</f>
        <v>0</v>
      </c>
      <c r="K160" s="55">
        <f>'CME SOSTEGNO'!I164</f>
        <v>0</v>
      </c>
      <c r="L160" s="47">
        <f t="shared" si="22"/>
        <v>0</v>
      </c>
      <c r="M160" s="64">
        <f t="shared" si="20"/>
        <v>0</v>
      </c>
      <c r="N160" s="62">
        <f t="shared" si="21"/>
        <v>0</v>
      </c>
      <c r="Q160" s="36"/>
      <c r="R160" s="225" t="s">
        <v>49</v>
      </c>
      <c r="S160" s="226"/>
    </row>
    <row r="161" spans="1:19" ht="18">
      <c r="A161" s="45">
        <v>88</v>
      </c>
      <c r="B161" s="46" t="str">
        <f>'CME SOSTEGNO'!B165</f>
        <v xml:space="preserve"> </v>
      </c>
      <c r="C161" s="46" t="str">
        <f>'CME SOSTEGNO'!C165</f>
        <v xml:space="preserve"> </v>
      </c>
      <c r="D161" s="46" t="str">
        <f>'CME SOSTEGNO'!D165</f>
        <v xml:space="preserve"> </v>
      </c>
      <c r="E161" s="46" t="str">
        <f>'CME SOSTEGNO'!E165</f>
        <v xml:space="preserve"> </v>
      </c>
      <c r="F161" s="46">
        <f>'CME SOSTEGNO'!F165</f>
        <v>0</v>
      </c>
      <c r="G161" s="46">
        <f>'CME SOSTEGNO'!G165</f>
        <v>0</v>
      </c>
      <c r="H161" s="47">
        <f>'CME SOSTEGNO'!J165</f>
        <v>0</v>
      </c>
      <c r="I161" s="48">
        <f t="shared" si="19"/>
        <v>0</v>
      </c>
      <c r="J161" s="55">
        <f>'CME SOSTEGNO'!H165</f>
        <v>0</v>
      </c>
      <c r="K161" s="55">
        <f>'CME SOSTEGNO'!I165</f>
        <v>0</v>
      </c>
      <c r="L161" s="47">
        <f t="shared" si="22"/>
        <v>0</v>
      </c>
      <c r="M161" s="64">
        <f t="shared" si="20"/>
        <v>0</v>
      </c>
      <c r="N161" s="62">
        <f t="shared" si="21"/>
        <v>0</v>
      </c>
      <c r="Q161" s="36"/>
      <c r="R161" s="38" t="s">
        <v>46</v>
      </c>
      <c r="S161" s="39" t="s">
        <v>47</v>
      </c>
    </row>
    <row r="162" spans="1:19" ht="18">
      <c r="A162" s="45">
        <v>89</v>
      </c>
      <c r="B162" s="46" t="str">
        <f>'CME SOSTEGNO'!B166</f>
        <v xml:space="preserve"> </v>
      </c>
      <c r="C162" s="46" t="str">
        <f>'CME SOSTEGNO'!C166</f>
        <v xml:space="preserve"> </v>
      </c>
      <c r="D162" s="46" t="str">
        <f>'CME SOSTEGNO'!D166</f>
        <v xml:space="preserve"> </v>
      </c>
      <c r="E162" s="46" t="str">
        <f>'CME SOSTEGNO'!E166</f>
        <v xml:space="preserve"> </v>
      </c>
      <c r="F162" s="46">
        <f>'CME SOSTEGNO'!F166</f>
        <v>0</v>
      </c>
      <c r="G162" s="46">
        <f>'CME SOSTEGNO'!G166</f>
        <v>0</v>
      </c>
      <c r="H162" s="47">
        <f>'CME SOSTEGNO'!J166</f>
        <v>0</v>
      </c>
      <c r="I162" s="48">
        <f t="shared" si="19"/>
        <v>0</v>
      </c>
      <c r="J162" s="55">
        <f>'CME SOSTEGNO'!H166</f>
        <v>0</v>
      </c>
      <c r="K162" s="55">
        <f>'CME SOSTEGNO'!I166</f>
        <v>0</v>
      </c>
      <c r="L162" s="47">
        <f t="shared" si="22"/>
        <v>0</v>
      </c>
      <c r="M162" s="64">
        <f t="shared" si="20"/>
        <v>0</v>
      </c>
      <c r="N162" s="62">
        <f t="shared" si="21"/>
        <v>0</v>
      </c>
      <c r="Q162" s="37" t="s">
        <v>38</v>
      </c>
      <c r="R162" s="54">
        <f>I174</f>
        <v>0</v>
      </c>
      <c r="S162" s="60">
        <f>R162*73.5</f>
        <v>0</v>
      </c>
    </row>
    <row r="163" spans="1:19" ht="18">
      <c r="A163" s="45">
        <v>90</v>
      </c>
      <c r="B163" s="46" t="str">
        <f>'CME SOSTEGNO'!B167</f>
        <v xml:space="preserve"> </v>
      </c>
      <c r="C163" s="46" t="str">
        <f>'CME SOSTEGNO'!C167</f>
        <v xml:space="preserve"> </v>
      </c>
      <c r="D163" s="46" t="str">
        <f>'CME SOSTEGNO'!D167</f>
        <v xml:space="preserve"> </v>
      </c>
      <c r="E163" s="46" t="str">
        <f>'CME SOSTEGNO'!E167</f>
        <v xml:space="preserve"> </v>
      </c>
      <c r="F163" s="46">
        <f>'CME SOSTEGNO'!F167</f>
        <v>0</v>
      </c>
      <c r="G163" s="46">
        <f>'CME SOSTEGNO'!G167</f>
        <v>0</v>
      </c>
      <c r="H163" s="47">
        <f>'CME SOSTEGNO'!J167</f>
        <v>0</v>
      </c>
      <c r="I163" s="48">
        <f t="shared" si="19"/>
        <v>0</v>
      </c>
      <c r="J163" s="55">
        <f>'CME SOSTEGNO'!H167</f>
        <v>0</v>
      </c>
      <c r="K163" s="55">
        <f>'CME SOSTEGNO'!I167</f>
        <v>0</v>
      </c>
      <c r="L163" s="47">
        <f t="shared" si="22"/>
        <v>0</v>
      </c>
      <c r="M163" s="64">
        <f t="shared" si="20"/>
        <v>0</v>
      </c>
      <c r="N163" s="62">
        <f t="shared" si="21"/>
        <v>0</v>
      </c>
      <c r="Q163" s="37" t="s">
        <v>39</v>
      </c>
      <c r="R163" s="54">
        <f>L174</f>
        <v>0</v>
      </c>
      <c r="S163" s="60">
        <f>R163*73.5</f>
        <v>0</v>
      </c>
    </row>
    <row r="164" spans="1:19" ht="18">
      <c r="A164" s="45">
        <v>91</v>
      </c>
      <c r="B164" s="46" t="str">
        <f>'CME SOSTEGNO'!B168</f>
        <v xml:space="preserve"> </v>
      </c>
      <c r="C164" s="46" t="str">
        <f>'CME SOSTEGNO'!C168</f>
        <v xml:space="preserve"> </v>
      </c>
      <c r="D164" s="46" t="str">
        <f>'CME SOSTEGNO'!D168</f>
        <v xml:space="preserve"> </v>
      </c>
      <c r="E164" s="46" t="str">
        <f>'CME SOSTEGNO'!E168</f>
        <v xml:space="preserve"> </v>
      </c>
      <c r="F164" s="46">
        <f>'CME SOSTEGNO'!F168</f>
        <v>0</v>
      </c>
      <c r="G164" s="46">
        <f>'CME SOSTEGNO'!G168</f>
        <v>0</v>
      </c>
      <c r="H164" s="47">
        <f>'CME SOSTEGNO'!J168</f>
        <v>0</v>
      </c>
      <c r="I164" s="48">
        <f t="shared" si="19"/>
        <v>0</v>
      </c>
      <c r="J164" s="55">
        <f>'CME SOSTEGNO'!H168</f>
        <v>0</v>
      </c>
      <c r="K164" s="55">
        <f>'CME SOSTEGNO'!I168</f>
        <v>0</v>
      </c>
      <c r="L164" s="47">
        <f t="shared" si="22"/>
        <v>0</v>
      </c>
      <c r="M164" s="64">
        <f t="shared" si="20"/>
        <v>0</v>
      </c>
      <c r="N164" s="62">
        <f t="shared" si="21"/>
        <v>0</v>
      </c>
      <c r="Q164" s="37" t="s">
        <v>41</v>
      </c>
      <c r="R164" s="56">
        <f>R162-R163</f>
        <v>0</v>
      </c>
      <c r="S164" s="40"/>
    </row>
    <row r="165" spans="1:19" ht="18">
      <c r="A165" s="45">
        <v>92</v>
      </c>
      <c r="B165" s="46" t="str">
        <f>'CME SOSTEGNO'!B169</f>
        <v xml:space="preserve"> </v>
      </c>
      <c r="C165" s="46" t="str">
        <f>'CME SOSTEGNO'!C169</f>
        <v xml:space="preserve"> </v>
      </c>
      <c r="D165" s="46" t="str">
        <f>'CME SOSTEGNO'!D169</f>
        <v xml:space="preserve"> </v>
      </c>
      <c r="E165" s="46" t="str">
        <f>'CME SOSTEGNO'!E169</f>
        <v xml:space="preserve"> </v>
      </c>
      <c r="F165" s="46">
        <f>'CME SOSTEGNO'!F169</f>
        <v>0</v>
      </c>
      <c r="G165" s="46">
        <f>'CME SOSTEGNO'!G169</f>
        <v>0</v>
      </c>
      <c r="H165" s="47">
        <f>'CME SOSTEGNO'!J169</f>
        <v>0</v>
      </c>
      <c r="I165" s="48">
        <f t="shared" si="19"/>
        <v>0</v>
      </c>
      <c r="J165" s="55">
        <f>'CME SOSTEGNO'!H169</f>
        <v>0</v>
      </c>
      <c r="K165" s="55">
        <f>'CME SOSTEGNO'!I169</f>
        <v>0</v>
      </c>
      <c r="L165" s="47">
        <f t="shared" si="22"/>
        <v>0</v>
      </c>
      <c r="M165" s="64">
        <f t="shared" si="20"/>
        <v>0</v>
      </c>
      <c r="N165" s="62">
        <f t="shared" si="21"/>
        <v>0</v>
      </c>
      <c r="Q165" s="37" t="s">
        <v>40</v>
      </c>
      <c r="R165" s="53">
        <f>R164/2/100</f>
        <v>0</v>
      </c>
      <c r="S165" s="40"/>
    </row>
    <row r="166" spans="1:19" ht="18">
      <c r="A166" s="45">
        <v>93</v>
      </c>
      <c r="B166" s="46" t="str">
        <f>'CME SOSTEGNO'!B170</f>
        <v xml:space="preserve"> </v>
      </c>
      <c r="C166" s="46" t="str">
        <f>'CME SOSTEGNO'!C170</f>
        <v xml:space="preserve"> </v>
      </c>
      <c r="D166" s="46" t="str">
        <f>'CME SOSTEGNO'!D170</f>
        <v xml:space="preserve"> </v>
      </c>
      <c r="E166" s="46" t="str">
        <f>'CME SOSTEGNO'!E170</f>
        <v xml:space="preserve"> </v>
      </c>
      <c r="F166" s="46">
        <f>'CME SOSTEGNO'!F170</f>
        <v>0</v>
      </c>
      <c r="G166" s="46">
        <f>'CME SOSTEGNO'!G170</f>
        <v>0</v>
      </c>
      <c r="H166" s="47">
        <f>'CME SOSTEGNO'!J170</f>
        <v>0</v>
      </c>
      <c r="I166" s="48">
        <f t="shared" si="19"/>
        <v>0</v>
      </c>
      <c r="J166" s="55">
        <f>'CME SOSTEGNO'!H170</f>
        <v>0</v>
      </c>
      <c r="K166" s="55">
        <f>'CME SOSTEGNO'!I170</f>
        <v>0</v>
      </c>
      <c r="L166" s="47">
        <f t="shared" si="22"/>
        <v>0</v>
      </c>
      <c r="M166" s="64">
        <f t="shared" si="20"/>
        <v>0</v>
      </c>
      <c r="N166" s="62">
        <f t="shared" si="21"/>
        <v>0</v>
      </c>
      <c r="Q166" s="37" t="s">
        <v>42</v>
      </c>
      <c r="R166" s="53">
        <v>0.2</v>
      </c>
      <c r="S166" s="40"/>
    </row>
    <row r="167" spans="1:19" ht="18">
      <c r="A167" s="45">
        <v>94</v>
      </c>
      <c r="B167" s="46" t="str">
        <f>'CME SOSTEGNO'!B171</f>
        <v xml:space="preserve"> </v>
      </c>
      <c r="C167" s="46" t="str">
        <f>'CME SOSTEGNO'!C171</f>
        <v xml:space="preserve"> </v>
      </c>
      <c r="D167" s="46" t="str">
        <f>'CME SOSTEGNO'!D171</f>
        <v xml:space="preserve"> </v>
      </c>
      <c r="E167" s="46" t="str">
        <f>'CME SOSTEGNO'!E171</f>
        <v xml:space="preserve"> </v>
      </c>
      <c r="F167" s="46">
        <f>'CME SOSTEGNO'!F171</f>
        <v>0</v>
      </c>
      <c r="G167" s="46">
        <f>'CME SOSTEGNO'!G171</f>
        <v>0</v>
      </c>
      <c r="H167" s="47">
        <f>'CME SOSTEGNO'!J171</f>
        <v>0</v>
      </c>
      <c r="I167" s="48">
        <f t="shared" si="19"/>
        <v>0</v>
      </c>
      <c r="J167" s="55">
        <f>'CME SOSTEGNO'!H171</f>
        <v>0</v>
      </c>
      <c r="K167" s="55">
        <f>'CME SOSTEGNO'!I171</f>
        <v>0</v>
      </c>
      <c r="L167" s="47">
        <f t="shared" si="22"/>
        <v>0</v>
      </c>
      <c r="M167" s="64">
        <f t="shared" si="20"/>
        <v>0</v>
      </c>
      <c r="N167" s="62">
        <f t="shared" si="21"/>
        <v>0</v>
      </c>
      <c r="Q167" s="37" t="s">
        <v>43</v>
      </c>
      <c r="R167" s="53">
        <f>IF((R165-R166)&gt;0,(R165-R166),0)</f>
        <v>0</v>
      </c>
      <c r="S167" s="40"/>
    </row>
    <row r="168" spans="1:19" ht="18">
      <c r="A168" s="45">
        <v>95</v>
      </c>
      <c r="B168" s="46" t="str">
        <f>'CME SOSTEGNO'!B172</f>
        <v xml:space="preserve"> </v>
      </c>
      <c r="C168" s="46" t="str">
        <f>'CME SOSTEGNO'!C172</f>
        <v xml:space="preserve"> </v>
      </c>
      <c r="D168" s="46" t="str">
        <f>'CME SOSTEGNO'!D172</f>
        <v xml:space="preserve"> </v>
      </c>
      <c r="E168" s="46" t="str">
        <f>'CME SOSTEGNO'!E172</f>
        <v xml:space="preserve"> </v>
      </c>
      <c r="F168" s="46">
        <f>'CME SOSTEGNO'!F172</f>
        <v>0</v>
      </c>
      <c r="G168" s="46">
        <f>'CME SOSTEGNO'!G172</f>
        <v>0</v>
      </c>
      <c r="H168" s="47">
        <f>'CME SOSTEGNO'!J172</f>
        <v>0</v>
      </c>
      <c r="I168" s="48">
        <f t="shared" si="19"/>
        <v>0</v>
      </c>
      <c r="J168" s="55">
        <f>'CME SOSTEGNO'!H172</f>
        <v>0</v>
      </c>
      <c r="K168" s="55">
        <f>'CME SOSTEGNO'!I172</f>
        <v>0</v>
      </c>
      <c r="L168" s="47">
        <f t="shared" si="22"/>
        <v>0</v>
      </c>
      <c r="M168" s="64">
        <f t="shared" si="20"/>
        <v>0</v>
      </c>
      <c r="N168" s="62">
        <f t="shared" si="21"/>
        <v>0</v>
      </c>
      <c r="Q168" s="37" t="s">
        <v>44</v>
      </c>
      <c r="R168" s="61">
        <f>R163*R167</f>
        <v>0</v>
      </c>
      <c r="S168" s="57">
        <f>R168*73.5</f>
        <v>0</v>
      </c>
    </row>
    <row r="169" spans="1:19" ht="18.600000000000001" thickBot="1">
      <c r="A169" s="45">
        <v>96</v>
      </c>
      <c r="B169" s="46" t="str">
        <f>'CME SOSTEGNO'!B173</f>
        <v xml:space="preserve"> </v>
      </c>
      <c r="C169" s="46" t="str">
        <f>'CME SOSTEGNO'!C173</f>
        <v xml:space="preserve"> </v>
      </c>
      <c r="D169" s="46" t="str">
        <f>'CME SOSTEGNO'!D173</f>
        <v xml:space="preserve"> </v>
      </c>
      <c r="E169" s="46" t="str">
        <f>'CME SOSTEGNO'!E173</f>
        <v xml:space="preserve"> </v>
      </c>
      <c r="F169" s="46">
        <f>'CME SOSTEGNO'!F173</f>
        <v>0</v>
      </c>
      <c r="G169" s="46">
        <f>'CME SOSTEGNO'!G173</f>
        <v>0</v>
      </c>
      <c r="H169" s="47">
        <f>'CME SOSTEGNO'!J173</f>
        <v>0</v>
      </c>
      <c r="I169" s="48">
        <f t="shared" si="19"/>
        <v>0</v>
      </c>
      <c r="J169" s="55">
        <f>'CME SOSTEGNO'!H173</f>
        <v>0</v>
      </c>
      <c r="K169" s="55">
        <f>'CME SOSTEGNO'!I173</f>
        <v>0</v>
      </c>
      <c r="L169" s="47">
        <f t="shared" si="22"/>
        <v>0</v>
      </c>
      <c r="M169" s="64">
        <f t="shared" si="20"/>
        <v>0</v>
      </c>
      <c r="N169" s="62">
        <f t="shared" si="21"/>
        <v>0</v>
      </c>
      <c r="Q169" s="37" t="s">
        <v>45</v>
      </c>
      <c r="R169" s="58">
        <f>R163-R168</f>
        <v>0</v>
      </c>
      <c r="S169" s="59">
        <f>IF(S168&lt;S163,R169*73.5,0)</f>
        <v>0</v>
      </c>
    </row>
    <row r="170" spans="1:19" ht="18">
      <c r="A170" s="45">
        <v>97</v>
      </c>
      <c r="B170" s="46" t="str">
        <f>'CME SOSTEGNO'!B174</f>
        <v xml:space="preserve"> </v>
      </c>
      <c r="C170" s="46" t="str">
        <f>'CME SOSTEGNO'!C174</f>
        <v xml:space="preserve"> </v>
      </c>
      <c r="D170" s="46" t="str">
        <f>'CME SOSTEGNO'!D174</f>
        <v xml:space="preserve"> </v>
      </c>
      <c r="E170" s="46" t="str">
        <f>'CME SOSTEGNO'!E174</f>
        <v xml:space="preserve"> </v>
      </c>
      <c r="F170" s="46">
        <f>'CME SOSTEGNO'!F174</f>
        <v>0</v>
      </c>
      <c r="G170" s="46">
        <f>'CME SOSTEGNO'!G174</f>
        <v>0</v>
      </c>
      <c r="H170" s="47">
        <f>'CME SOSTEGNO'!J174</f>
        <v>0</v>
      </c>
      <c r="I170" s="48">
        <f t="shared" si="19"/>
        <v>0</v>
      </c>
      <c r="J170" s="55">
        <f>'CME SOSTEGNO'!H174</f>
        <v>0</v>
      </c>
      <c r="K170" s="55">
        <f>'CME SOSTEGNO'!I174</f>
        <v>0</v>
      </c>
      <c r="L170" s="47">
        <f t="shared" si="22"/>
        <v>0</v>
      </c>
      <c r="M170" s="64">
        <f t="shared" si="20"/>
        <v>0</v>
      </c>
      <c r="N170" s="62">
        <f t="shared" si="21"/>
        <v>0</v>
      </c>
    </row>
    <row r="171" spans="1:19" ht="18">
      <c r="A171" s="45">
        <v>98</v>
      </c>
      <c r="B171" s="46" t="str">
        <f>'CME SOSTEGNO'!B175</f>
        <v xml:space="preserve"> </v>
      </c>
      <c r="C171" s="46" t="str">
        <f>'CME SOSTEGNO'!C175</f>
        <v xml:space="preserve"> </v>
      </c>
      <c r="D171" s="46" t="str">
        <f>'CME SOSTEGNO'!D175</f>
        <v xml:space="preserve"> </v>
      </c>
      <c r="E171" s="46" t="str">
        <f>'CME SOSTEGNO'!E175</f>
        <v xml:space="preserve"> </v>
      </c>
      <c r="F171" s="46">
        <f>'CME SOSTEGNO'!F175</f>
        <v>0</v>
      </c>
      <c r="G171" s="46">
        <f>'CME SOSTEGNO'!G175</f>
        <v>0</v>
      </c>
      <c r="H171" s="47">
        <f>'CME SOSTEGNO'!J175</f>
        <v>0</v>
      </c>
      <c r="I171" s="48">
        <f t="shared" si="19"/>
        <v>0</v>
      </c>
      <c r="J171" s="55">
        <f>'CME SOSTEGNO'!H175</f>
        <v>0</v>
      </c>
      <c r="K171" s="55">
        <f>'CME SOSTEGNO'!I175</f>
        <v>0</v>
      </c>
      <c r="L171" s="47">
        <f t="shared" si="22"/>
        <v>0</v>
      </c>
      <c r="M171" s="64">
        <f t="shared" si="20"/>
        <v>0</v>
      </c>
      <c r="N171" s="62">
        <f t="shared" si="21"/>
        <v>0</v>
      </c>
    </row>
    <row r="172" spans="1:19" ht="18">
      <c r="A172" s="45">
        <v>99</v>
      </c>
      <c r="B172" s="46" t="str">
        <f>'CME SOSTEGNO'!B176</f>
        <v xml:space="preserve"> </v>
      </c>
      <c r="C172" s="46" t="str">
        <f>'CME SOSTEGNO'!C176</f>
        <v xml:space="preserve"> </v>
      </c>
      <c r="D172" s="46" t="str">
        <f>'CME SOSTEGNO'!D176</f>
        <v xml:space="preserve"> </v>
      </c>
      <c r="E172" s="46" t="str">
        <f>'CME SOSTEGNO'!E176</f>
        <v xml:space="preserve"> </v>
      </c>
      <c r="F172" s="46">
        <f>'CME SOSTEGNO'!F176</f>
        <v>0</v>
      </c>
      <c r="G172" s="46">
        <f>'CME SOSTEGNO'!G176</f>
        <v>0</v>
      </c>
      <c r="H172" s="47">
        <f>'CME SOSTEGNO'!J176</f>
        <v>0</v>
      </c>
      <c r="I172" s="48">
        <f t="shared" si="19"/>
        <v>0</v>
      </c>
      <c r="J172" s="55">
        <f>'CME SOSTEGNO'!H176</f>
        <v>0</v>
      </c>
      <c r="K172" s="55">
        <f>'CME SOSTEGNO'!I176</f>
        <v>0</v>
      </c>
      <c r="L172" s="47">
        <f t="shared" si="22"/>
        <v>0</v>
      </c>
      <c r="M172" s="64">
        <f t="shared" si="20"/>
        <v>0</v>
      </c>
      <c r="N172" s="62">
        <f t="shared" si="21"/>
        <v>0</v>
      </c>
    </row>
    <row r="173" spans="1:19" ht="18.600000000000001" thickBot="1">
      <c r="A173" s="45">
        <v>100</v>
      </c>
      <c r="B173" s="46" t="str">
        <f>'CME SOSTEGNO'!B177</f>
        <v xml:space="preserve"> </v>
      </c>
      <c r="C173" s="46" t="str">
        <f>'CME SOSTEGNO'!C177</f>
        <v xml:space="preserve"> </v>
      </c>
      <c r="D173" s="46" t="str">
        <f>'CME SOSTEGNO'!D177</f>
        <v xml:space="preserve"> </v>
      </c>
      <c r="E173" s="46" t="str">
        <f>'CME SOSTEGNO'!E177</f>
        <v xml:space="preserve"> </v>
      </c>
      <c r="F173" s="46">
        <f>'CME SOSTEGNO'!F177</f>
        <v>0</v>
      </c>
      <c r="G173" s="46">
        <f>'CME SOSTEGNO'!G177</f>
        <v>0</v>
      </c>
      <c r="H173" s="47">
        <f>'CME SOSTEGNO'!J177</f>
        <v>0</v>
      </c>
      <c r="I173" s="189">
        <f t="shared" si="19"/>
        <v>0</v>
      </c>
      <c r="J173" s="55">
        <f>'CME SOSTEGNO'!H177</f>
        <v>0</v>
      </c>
      <c r="K173" s="55">
        <f>'CME SOSTEGNO'!I177</f>
        <v>0</v>
      </c>
      <c r="L173" s="47">
        <f t="shared" si="22"/>
        <v>0</v>
      </c>
      <c r="M173" s="187">
        <f t="shared" si="20"/>
        <v>0</v>
      </c>
      <c r="N173" s="188">
        <f t="shared" si="21"/>
        <v>0</v>
      </c>
    </row>
    <row r="174" spans="1:19" ht="18.600000000000001" thickBot="1">
      <c r="A174" s="28"/>
      <c r="B174" s="52"/>
      <c r="C174" s="52"/>
      <c r="D174" s="52"/>
      <c r="E174" s="52"/>
      <c r="F174" s="52"/>
      <c r="G174" s="86" t="s">
        <v>13</v>
      </c>
      <c r="H174" s="47">
        <f>'CME SOSTEGNO'!J178</f>
        <v>0</v>
      </c>
      <c r="I174" s="87">
        <f>IF(SUM(I175+I100+I136)&gt;200,ROUND(SUM(I175+I100+I136),0),SUM(I175+I100+I136))</f>
        <v>0</v>
      </c>
      <c r="J174" s="74"/>
      <c r="K174" s="74"/>
      <c r="L174" s="87">
        <f>IF(SUM(L175+L140+L105+L68+L32)&gt;200,ROUND(SUM(L175+L140+L105+L68+L32),0),SUM(L175+L140+L105+L68+L32))</f>
        <v>0</v>
      </c>
      <c r="M174" s="88">
        <f>L174*$E$8</f>
        <v>0</v>
      </c>
      <c r="N174" s="75">
        <f>L174*$L$8</f>
        <v>0</v>
      </c>
    </row>
    <row r="175" spans="1:19" ht="21.6" thickBot="1">
      <c r="A175" s="28"/>
      <c r="B175" s="29"/>
      <c r="C175" s="19"/>
      <c r="D175" s="19"/>
      <c r="E175" s="19"/>
      <c r="F175" s="20"/>
      <c r="G175" s="20"/>
      <c r="H175" s="20"/>
      <c r="I175" s="192">
        <f>SUM(I154:I173)</f>
        <v>0</v>
      </c>
      <c r="J175" s="20"/>
      <c r="K175" s="20"/>
      <c r="L175" s="192">
        <f>SUM(L154:L173)</f>
        <v>0</v>
      </c>
      <c r="M175" s="20"/>
      <c r="N175" s="20"/>
    </row>
    <row r="176" spans="1:19" ht="21.6" thickBot="1">
      <c r="A176" s="21"/>
      <c r="B176" s="29"/>
      <c r="C176" s="15" t="s">
        <v>10</v>
      </c>
      <c r="D176" s="22"/>
      <c r="E176" s="23"/>
      <c r="F176" s="29"/>
      <c r="H176" s="21"/>
      <c r="I176" s="21" t="s">
        <v>58</v>
      </c>
      <c r="J176" s="22"/>
      <c r="K176" s="32"/>
      <c r="L176" s="32"/>
      <c r="M176" s="33"/>
      <c r="N176" s="20"/>
    </row>
  </sheetData>
  <sheetProtection algorithmName="SHA-512" hashValue="SaS00dIXNyW+V4ju8vKnwTnt77dTgtE/BrFv9pT318+Lp4WufKuFzAAjr1R3u5E3kdW6CRVXD1h4ntmTHsOYJQ==" saltValue="Tg4NVINwbTxyVeoaUXhYhg==" spinCount="100000" sheet="1" objects="1" scenarios="1"/>
  <mergeCells count="31">
    <mergeCell ref="H112:K112"/>
    <mergeCell ref="B114:N114"/>
    <mergeCell ref="B148:N148"/>
    <mergeCell ref="A152:N152"/>
    <mergeCell ref="R160:S160"/>
    <mergeCell ref="A144:E144"/>
    <mergeCell ref="I144:K144"/>
    <mergeCell ref="B146:E146"/>
    <mergeCell ref="H146:K146"/>
    <mergeCell ref="A118:N118"/>
    <mergeCell ref="A38:E38"/>
    <mergeCell ref="I38:K38"/>
    <mergeCell ref="B40:E40"/>
    <mergeCell ref="H40:K40"/>
    <mergeCell ref="B42:N42"/>
    <mergeCell ref="A110:E110"/>
    <mergeCell ref="I110:K110"/>
    <mergeCell ref="B112:E112"/>
    <mergeCell ref="I2:K2"/>
    <mergeCell ref="A2:E2"/>
    <mergeCell ref="B4:E4"/>
    <mergeCell ref="B6:N6"/>
    <mergeCell ref="A10:N10"/>
    <mergeCell ref="H4:K4"/>
    <mergeCell ref="A83:N83"/>
    <mergeCell ref="A75:E75"/>
    <mergeCell ref="I75:K75"/>
    <mergeCell ref="B77:E77"/>
    <mergeCell ref="H77:K77"/>
    <mergeCell ref="B79:N79"/>
    <mergeCell ref="A46:N46"/>
  </mergeCells>
  <conditionalFormatting sqref="L85:L104">
    <cfRule type="cellIs" dxfId="53" priority="11" operator="greaterThan">
      <formula>$I85</formula>
    </cfRule>
  </conditionalFormatting>
  <conditionalFormatting sqref="I85:I104">
    <cfRule type="cellIs" dxfId="52" priority="9" operator="greaterThan">
      <formula>$H85</formula>
    </cfRule>
  </conditionalFormatting>
  <conditionalFormatting sqref="I12:I31">
    <cfRule type="cellIs" dxfId="51" priority="8" operator="greaterThan">
      <formula>$H12</formula>
    </cfRule>
  </conditionalFormatting>
  <conditionalFormatting sqref="L12:L31">
    <cfRule type="cellIs" dxfId="50" priority="7" operator="greaterThan">
      <formula>$I12</formula>
    </cfRule>
  </conditionalFormatting>
  <conditionalFormatting sqref="I48:I67">
    <cfRule type="cellIs" dxfId="49" priority="6" operator="greaterThan">
      <formula>$H48</formula>
    </cfRule>
  </conditionalFormatting>
  <conditionalFormatting sqref="L48:L67">
    <cfRule type="cellIs" dxfId="48" priority="5" operator="greaterThan">
      <formula>$I48</formula>
    </cfRule>
  </conditionalFormatting>
  <conditionalFormatting sqref="I154:I173">
    <cfRule type="cellIs" dxfId="47" priority="1" operator="greaterThan">
      <formula>$H154</formula>
    </cfRule>
  </conditionalFormatting>
  <conditionalFormatting sqref="L120:L139">
    <cfRule type="cellIs" dxfId="46" priority="4" operator="greaterThan">
      <formula>$I120</formula>
    </cfRule>
  </conditionalFormatting>
  <conditionalFormatting sqref="I120:I139">
    <cfRule type="cellIs" dxfId="45" priority="3" operator="greaterThan">
      <formula>$H120</formula>
    </cfRule>
  </conditionalFormatting>
  <conditionalFormatting sqref="L154:L173">
    <cfRule type="cellIs" dxfId="44" priority="2" operator="greaterThan">
      <formula>$I154</formula>
    </cfRule>
  </conditionalFormatting>
  <printOptions horizontalCentered="1" verticalCentered="1"/>
  <pageMargins left="0.31496062992125984" right="0.31496062992125984" top="0.15748031496062992" bottom="0.15748031496062992" header="0.31496062992125984" footer="0"/>
  <pageSetup paperSize="9" scale="58" fitToHeight="2" orientation="landscape" r:id="rId1"/>
  <rowBreaks count="1" manualBreakCount="1">
    <brk id="7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D16" sqref="D16"/>
    </sheetView>
  </sheetViews>
  <sheetFormatPr defaultColWidth="11.19921875" defaultRowHeight="15.6"/>
  <sheetData>
    <row r="2" spans="1:9">
      <c r="A2" s="227" t="s">
        <v>61</v>
      </c>
      <c r="B2" s="227"/>
      <c r="C2" s="227"/>
      <c r="D2" s="227"/>
      <c r="E2" s="227"/>
      <c r="F2" s="227"/>
      <c r="G2" s="227"/>
      <c r="H2" s="227"/>
      <c r="I2" s="227"/>
    </row>
    <row r="3" spans="1:9">
      <c r="A3" s="227"/>
      <c r="B3" s="227"/>
      <c r="C3" s="227"/>
      <c r="D3" s="227"/>
      <c r="E3" s="227"/>
      <c r="F3" s="227"/>
      <c r="G3" s="227"/>
      <c r="H3" s="227"/>
      <c r="I3" s="227"/>
    </row>
    <row r="4" spans="1:9">
      <c r="A4" s="227"/>
      <c r="B4" s="227"/>
      <c r="C4" s="227"/>
      <c r="D4" s="227"/>
      <c r="E4" s="227"/>
      <c r="F4" s="227"/>
      <c r="G4" s="227"/>
      <c r="H4" s="227"/>
      <c r="I4" s="227"/>
    </row>
    <row r="7" spans="1:9">
      <c r="A7" s="227" t="s">
        <v>62</v>
      </c>
      <c r="B7" s="227"/>
      <c r="C7" s="227"/>
      <c r="D7" s="227"/>
      <c r="E7" s="227"/>
      <c r="F7" s="227"/>
      <c r="G7" s="227"/>
      <c r="H7" s="227"/>
      <c r="I7" s="227"/>
    </row>
    <row r="8" spans="1:9">
      <c r="A8" s="227"/>
      <c r="B8" s="227"/>
      <c r="C8" s="227"/>
      <c r="D8" s="227"/>
      <c r="E8" s="227"/>
      <c r="F8" s="227"/>
      <c r="G8" s="227"/>
      <c r="H8" s="227"/>
      <c r="I8" s="227"/>
    </row>
    <row r="9" spans="1:9">
      <c r="A9" s="227"/>
      <c r="B9" s="227"/>
      <c r="C9" s="227"/>
      <c r="D9" s="227"/>
      <c r="E9" s="227"/>
      <c r="F9" s="227"/>
      <c r="G9" s="227"/>
      <c r="H9" s="227"/>
      <c r="I9" s="227"/>
    </row>
  </sheetData>
  <sheetProtection algorithmName="SHA-512" hashValue="GWlSz9v4I0i+SC9LgaVINlOb6g3/LKG4mYu0wi/CM7iv7yIGmVMZUjQIpyVGT2lfW6Y35cnzQ9dEv/yo3or4OA==" saltValue="HVgZBWNMLs3KTxwG23e1Vw==" spinCount="100000" sheet="1" objects="1" scenarios="1"/>
  <mergeCells count="2">
    <mergeCell ref="A2:I4"/>
    <mergeCell ref="A7:I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67" zoomScaleNormal="90" zoomScalePageLayoutView="90" workbookViewId="0">
      <selection activeCell="G20" sqref="G20"/>
    </sheetView>
  </sheetViews>
  <sheetFormatPr defaultColWidth="11" defaultRowHeight="15.6"/>
  <cols>
    <col min="1" max="1" width="8.5" style="9" customWidth="1"/>
    <col min="2" max="2" width="34.19921875" style="9" customWidth="1"/>
    <col min="3" max="3" width="13.19921875" style="9" customWidth="1"/>
    <col min="4" max="4" width="11" style="9"/>
    <col min="5" max="5" width="11.19921875" style="9" customWidth="1"/>
    <col min="6" max="6" width="19.5" style="9" customWidth="1"/>
    <col min="7" max="7" width="12.69921875" style="9" customWidth="1"/>
    <col min="8" max="9" width="13.5" style="9" customWidth="1"/>
    <col min="10" max="10" width="18" style="9" customWidth="1"/>
    <col min="11" max="11" width="13.69921875" style="9" customWidth="1"/>
    <col min="12" max="12" width="13" style="9" customWidth="1"/>
    <col min="13" max="13" width="14.19921875" style="9" customWidth="1"/>
    <col min="14" max="14" width="6.19921875" style="9" customWidth="1"/>
    <col min="15" max="15" width="5.69921875" style="9" customWidth="1"/>
    <col min="16" max="16384" width="11" style="9"/>
  </cols>
  <sheetData>
    <row r="1" spans="1:13" ht="7.2" customHeight="1" thickBo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1.6" thickBot="1">
      <c r="A2" s="31"/>
      <c r="B2" s="31"/>
      <c r="C2" s="31"/>
      <c r="D2" s="129" t="s">
        <v>25</v>
      </c>
      <c r="E2" s="31"/>
      <c r="F2" s="31"/>
      <c r="G2" s="31"/>
      <c r="H2" s="31"/>
      <c r="I2" s="31"/>
      <c r="J2" s="31"/>
      <c r="K2" s="99" t="s">
        <v>22</v>
      </c>
      <c r="L2" s="69"/>
      <c r="M2" s="31"/>
    </row>
    <row r="3" spans="1:13" ht="16.2" thickBo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5.2" customHeight="1" thickBot="1">
      <c r="A4" s="31"/>
      <c r="B4" s="130" t="s">
        <v>1</v>
      </c>
      <c r="C4" s="228"/>
      <c r="D4" s="229"/>
      <c r="E4" s="229"/>
      <c r="F4" s="229"/>
      <c r="G4" s="230"/>
      <c r="H4" s="31"/>
      <c r="I4" s="131" t="s">
        <v>14</v>
      </c>
      <c r="J4" s="228"/>
      <c r="K4" s="229"/>
      <c r="L4" s="229"/>
      <c r="M4" s="230"/>
    </row>
    <row r="5" spans="1:13" ht="16.2" thickBot="1">
      <c r="A5" s="132"/>
      <c r="B5" s="133"/>
      <c r="C5" s="134"/>
      <c r="D5" s="135"/>
      <c r="E5" s="133"/>
      <c r="F5" s="132"/>
      <c r="G5" s="136"/>
      <c r="H5" s="137"/>
      <c r="I5" s="137"/>
      <c r="J5" s="31"/>
      <c r="K5" s="31"/>
      <c r="L5" s="31"/>
      <c r="M5" s="31"/>
    </row>
    <row r="6" spans="1:13" ht="43.95" customHeight="1" thickBot="1">
      <c r="A6" s="138"/>
      <c r="B6" s="207" t="s">
        <v>30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9"/>
    </row>
    <row r="7" spans="1:13" ht="16.2" thickBo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16.2" thickBot="1">
      <c r="A8" s="21"/>
      <c r="B8" s="139"/>
      <c r="C8" s="140"/>
      <c r="D8" s="141"/>
      <c r="E8" s="140"/>
      <c r="F8" s="142" t="s">
        <v>51</v>
      </c>
      <c r="G8" s="16">
        <v>105</v>
      </c>
      <c r="H8" s="31"/>
      <c r="I8" s="143" t="s">
        <v>12</v>
      </c>
      <c r="J8" s="140"/>
      <c r="K8" s="140"/>
      <c r="L8" s="16">
        <f>G8*70%</f>
        <v>73.5</v>
      </c>
      <c r="M8" s="31"/>
    </row>
    <row r="9" spans="1:13" ht="16.2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ht="47.4" thickBot="1">
      <c r="A10" s="231" t="s">
        <v>26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125" t="s">
        <v>53</v>
      </c>
    </row>
    <row r="11" spans="1:13" s="27" customFormat="1" ht="79.2" customHeight="1">
      <c r="A11" s="114" t="s">
        <v>52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8" t="s">
        <v>17</v>
      </c>
      <c r="H11" s="77" t="s">
        <v>27</v>
      </c>
      <c r="I11" s="157" t="s">
        <v>28</v>
      </c>
      <c r="J11" s="79" t="s">
        <v>20</v>
      </c>
      <c r="K11" s="79" t="s">
        <v>18</v>
      </c>
      <c r="L11" s="144" t="s">
        <v>19</v>
      </c>
      <c r="M11" s="145" t="s">
        <v>55</v>
      </c>
    </row>
    <row r="12" spans="1:13" ht="21" customHeight="1">
      <c r="A12" s="94"/>
      <c r="B12" s="66"/>
      <c r="C12" s="66"/>
      <c r="D12" s="66"/>
      <c r="E12" s="66"/>
      <c r="F12" s="66"/>
      <c r="G12" s="67"/>
      <c r="H12" s="73"/>
      <c r="I12" s="158"/>
      <c r="J12" s="43"/>
      <c r="K12" s="146"/>
      <c r="L12" s="147"/>
      <c r="M12" s="148"/>
    </row>
    <row r="13" spans="1:13" ht="21" customHeight="1">
      <c r="A13" s="94"/>
      <c r="B13" s="66"/>
      <c r="C13" s="66"/>
      <c r="D13" s="66"/>
      <c r="E13" s="66"/>
      <c r="F13" s="66"/>
      <c r="G13" s="67"/>
      <c r="H13" s="73"/>
      <c r="I13" s="158"/>
      <c r="J13" s="43"/>
      <c r="K13" s="146"/>
      <c r="L13" s="147"/>
      <c r="M13" s="148"/>
    </row>
    <row r="14" spans="1:13" ht="21" customHeight="1">
      <c r="A14" s="94"/>
      <c r="B14" s="66"/>
      <c r="C14" s="66"/>
      <c r="D14" s="66"/>
      <c r="E14" s="66"/>
      <c r="F14" s="66"/>
      <c r="G14" s="67"/>
      <c r="H14" s="73"/>
      <c r="I14" s="158"/>
      <c r="J14" s="43"/>
      <c r="K14" s="146"/>
      <c r="L14" s="147"/>
      <c r="M14" s="148"/>
    </row>
    <row r="15" spans="1:13" ht="21" customHeight="1">
      <c r="A15" s="94"/>
      <c r="B15" s="66"/>
      <c r="C15" s="66"/>
      <c r="D15" s="66"/>
      <c r="E15" s="66"/>
      <c r="F15" s="66"/>
      <c r="G15" s="67"/>
      <c r="H15" s="73"/>
      <c r="I15" s="158"/>
      <c r="J15" s="43"/>
      <c r="K15" s="146"/>
      <c r="L15" s="147"/>
      <c r="M15" s="148"/>
    </row>
    <row r="16" spans="1:13" ht="21" customHeight="1">
      <c r="A16" s="94"/>
      <c r="B16" s="66"/>
      <c r="C16" s="66"/>
      <c r="D16" s="66"/>
      <c r="E16" s="66"/>
      <c r="F16" s="66"/>
      <c r="G16" s="67"/>
      <c r="H16" s="73"/>
      <c r="I16" s="158"/>
      <c r="J16" s="43"/>
      <c r="K16" s="146"/>
      <c r="L16" s="147"/>
      <c r="M16" s="148"/>
    </row>
    <row r="17" spans="1:14" ht="21" customHeight="1">
      <c r="A17" s="94"/>
      <c r="B17" s="66"/>
      <c r="C17" s="66"/>
      <c r="D17" s="66"/>
      <c r="E17" s="66"/>
      <c r="F17" s="66"/>
      <c r="G17" s="67"/>
      <c r="H17" s="73"/>
      <c r="I17" s="158"/>
      <c r="J17" s="43"/>
      <c r="K17" s="146"/>
      <c r="L17" s="147"/>
      <c r="M17" s="148"/>
    </row>
    <row r="18" spans="1:14" ht="21" customHeight="1">
      <c r="A18" s="94"/>
      <c r="B18" s="66"/>
      <c r="C18" s="66"/>
      <c r="D18" s="66"/>
      <c r="E18" s="66"/>
      <c r="F18" s="66"/>
      <c r="G18" s="67"/>
      <c r="H18" s="73"/>
      <c r="I18" s="158"/>
      <c r="J18" s="43"/>
      <c r="K18" s="146"/>
      <c r="L18" s="147"/>
      <c r="M18" s="148"/>
    </row>
    <row r="19" spans="1:14" ht="21" customHeight="1">
      <c r="A19" s="94"/>
      <c r="B19" s="66"/>
      <c r="C19" s="66"/>
      <c r="D19" s="66"/>
      <c r="E19" s="66"/>
      <c r="F19" s="66"/>
      <c r="G19" s="67"/>
      <c r="H19" s="73"/>
      <c r="I19" s="158"/>
      <c r="J19" s="43"/>
      <c r="K19" s="146"/>
      <c r="L19" s="147"/>
      <c r="M19" s="148"/>
    </row>
    <row r="20" spans="1:14" ht="21" customHeight="1">
      <c r="A20" s="94"/>
      <c r="B20" s="66"/>
      <c r="C20" s="66"/>
      <c r="D20" s="66"/>
      <c r="E20" s="66"/>
      <c r="F20" s="66"/>
      <c r="G20" s="67"/>
      <c r="H20" s="73"/>
      <c r="I20" s="158"/>
      <c r="J20" s="43"/>
      <c r="K20" s="146"/>
      <c r="L20" s="147"/>
      <c r="M20" s="148"/>
    </row>
    <row r="21" spans="1:14" ht="21" customHeight="1">
      <c r="A21" s="94"/>
      <c r="B21" s="66"/>
      <c r="C21" s="66"/>
      <c r="D21" s="66"/>
      <c r="E21" s="66"/>
      <c r="F21" s="66"/>
      <c r="G21" s="67"/>
      <c r="H21" s="73"/>
      <c r="I21" s="158"/>
      <c r="J21" s="43"/>
      <c r="K21" s="146"/>
      <c r="L21" s="147"/>
      <c r="M21" s="148"/>
    </row>
    <row r="22" spans="1:14" ht="21" customHeight="1">
      <c r="A22" s="94"/>
      <c r="B22" s="66"/>
      <c r="C22" s="66"/>
      <c r="D22" s="66"/>
      <c r="E22" s="66"/>
      <c r="F22" s="66"/>
      <c r="G22" s="67"/>
      <c r="H22" s="73"/>
      <c r="I22" s="158"/>
      <c r="J22" s="43"/>
      <c r="K22" s="146"/>
      <c r="L22" s="147"/>
      <c r="M22" s="148"/>
    </row>
    <row r="23" spans="1:14" ht="21" customHeight="1">
      <c r="A23" s="94"/>
      <c r="B23" s="66"/>
      <c r="C23" s="66"/>
      <c r="D23" s="66"/>
      <c r="E23" s="66"/>
      <c r="F23" s="66"/>
      <c r="G23" s="67"/>
      <c r="H23" s="73"/>
      <c r="I23" s="158"/>
      <c r="J23" s="43"/>
      <c r="K23" s="146"/>
      <c r="L23" s="147"/>
      <c r="M23" s="148"/>
    </row>
    <row r="24" spans="1:14" ht="21" customHeight="1">
      <c r="A24" s="94"/>
      <c r="B24" s="66"/>
      <c r="C24" s="66"/>
      <c r="D24" s="66"/>
      <c r="E24" s="66"/>
      <c r="F24" s="66"/>
      <c r="G24" s="67"/>
      <c r="H24" s="73"/>
      <c r="I24" s="158"/>
      <c r="J24" s="43"/>
      <c r="K24" s="146"/>
      <c r="L24" s="147"/>
      <c r="M24" s="148"/>
    </row>
    <row r="25" spans="1:14" ht="21" customHeight="1">
      <c r="A25" s="94"/>
      <c r="B25" s="66"/>
      <c r="C25" s="66"/>
      <c r="D25" s="66"/>
      <c r="E25" s="66"/>
      <c r="F25" s="66"/>
      <c r="G25" s="67"/>
      <c r="H25" s="73"/>
      <c r="I25" s="158"/>
      <c r="J25" s="43"/>
      <c r="K25" s="146"/>
      <c r="L25" s="147"/>
      <c r="M25" s="148"/>
    </row>
    <row r="26" spans="1:14" ht="21" customHeight="1">
      <c r="A26" s="94"/>
      <c r="B26" s="66"/>
      <c r="C26" s="66"/>
      <c r="D26" s="66"/>
      <c r="E26" s="66"/>
      <c r="F26" s="66"/>
      <c r="G26" s="67"/>
      <c r="H26" s="73"/>
      <c r="I26" s="158"/>
      <c r="J26" s="43"/>
      <c r="K26" s="146"/>
      <c r="L26" s="147"/>
      <c r="M26" s="148"/>
    </row>
    <row r="27" spans="1:14" ht="21" customHeight="1">
      <c r="A27" s="94"/>
      <c r="B27" s="66"/>
      <c r="C27" s="66"/>
      <c r="D27" s="66"/>
      <c r="E27" s="66"/>
      <c r="F27" s="66"/>
      <c r="G27" s="67"/>
      <c r="H27" s="73"/>
      <c r="I27" s="158"/>
      <c r="J27" s="43"/>
      <c r="K27" s="146"/>
      <c r="L27" s="147"/>
      <c r="M27" s="148"/>
    </row>
    <row r="28" spans="1:14" ht="21" customHeight="1">
      <c r="A28" s="94"/>
      <c r="B28" s="66"/>
      <c r="C28" s="66"/>
      <c r="D28" s="66"/>
      <c r="E28" s="66"/>
      <c r="F28" s="66"/>
      <c r="G28" s="67"/>
      <c r="H28" s="73"/>
      <c r="I28" s="158"/>
      <c r="J28" s="43"/>
      <c r="K28" s="146"/>
      <c r="L28" s="147"/>
      <c r="M28" s="148"/>
    </row>
    <row r="29" spans="1:14" ht="21" customHeight="1">
      <c r="A29" s="94"/>
      <c r="B29" s="66"/>
      <c r="C29" s="66"/>
      <c r="D29" s="66"/>
      <c r="E29" s="66"/>
      <c r="F29" s="66"/>
      <c r="G29" s="67"/>
      <c r="H29" s="73"/>
      <c r="I29" s="158"/>
      <c r="J29" s="43"/>
      <c r="K29" s="146"/>
      <c r="L29" s="147"/>
      <c r="M29" s="148"/>
    </row>
    <row r="30" spans="1:14" ht="21" customHeight="1">
      <c r="A30" s="94"/>
      <c r="B30" s="66"/>
      <c r="C30" s="66"/>
      <c r="D30" s="66"/>
      <c r="E30" s="66"/>
      <c r="F30" s="66"/>
      <c r="G30" s="67"/>
      <c r="H30" s="73"/>
      <c r="I30" s="158"/>
      <c r="J30" s="43"/>
      <c r="K30" s="146"/>
      <c r="L30" s="147"/>
      <c r="M30" s="148"/>
    </row>
    <row r="31" spans="1:14" ht="21" customHeight="1" thickBot="1">
      <c r="A31" s="95"/>
      <c r="B31" s="96"/>
      <c r="C31" s="96"/>
      <c r="D31" s="96"/>
      <c r="E31" s="96"/>
      <c r="F31" s="96"/>
      <c r="G31" s="97"/>
      <c r="H31" s="98"/>
      <c r="I31" s="159"/>
      <c r="J31" s="84"/>
      <c r="K31" s="149"/>
      <c r="L31" s="150"/>
      <c r="M31" s="151"/>
    </row>
    <row r="32" spans="1:14" ht="27" customHeight="1" thickBot="1">
      <c r="A32" s="152"/>
      <c r="B32" s="29"/>
      <c r="C32" s="29"/>
      <c r="D32" s="29"/>
      <c r="E32" s="29"/>
      <c r="F32" s="29"/>
      <c r="H32" s="156"/>
      <c r="I32" s="160" t="s">
        <v>54</v>
      </c>
      <c r="J32" s="153"/>
      <c r="K32" s="154"/>
      <c r="L32" s="154"/>
      <c r="M32" s="31"/>
      <c r="N32" s="30">
        <f>COUNTIF(G12:G21,"SI")</f>
        <v>0</v>
      </c>
    </row>
    <row r="33" spans="1:14" ht="19.95" customHeight="1">
      <c r="A33" s="152"/>
      <c r="B33" s="201" t="e">
        <f>_xlfn.IFS(G12="SI","ALLEGARE DICHIARAZIONE PER COMODATO",G13="SI","ALLEGARE DICHIARAZIONE PER COMODATO",G14="SI","ALLEGARE DICHIARAZIONE PER COMODATO",G15="SI","ALLEGARE DICHIARAZIONE PER COMODATO",G16="SI","ALLEGARE DICHIARAZIONE PER COMODATO",G17="SI","ALLEGARE DICHIARAZIONE PER COMODATO",G18="SI","ALLEGARE DICHIARAZIONE PER COMODATO",G19="SI","ALLEGARE DICHIARAZIONE PER COMODATO",G20="SI","ALLEGARE DICHIARAZIONE PER COMODATO",G21="SI","ALLEGARE DICHIARAZIONE PER COMODATO",G22="SI","ALLEGARE DICHIARAZIONE PER COMODATO",G23="SI","ALLEGARE DICHIARAZIONE PER COMODATO",G24="SI","ALLEGARE DICHIARAZIONE PER COMODATO",G25="SI","ALLEGARE DICHIARAZIONE PER COMODATO",G26="SI","ALLEGARE DICHIARAZIONE PER COMODATO",G27="SI","ALLEGARE DICHIARAZIONE PER COMODATO",G28="SI","ALLEGARE DICHIARAZIONE PER COMODATO",G29="SI","ALLEGARE DICHIARAZIONE PER COMODATO",G30="SI","ALLEGARE DICHIARAZIONE PER COMODATO",G31="SI","ALLEGARE DICHIARAZIONE PER COMODATO" )</f>
        <v>#N/A</v>
      </c>
      <c r="C33" s="201"/>
      <c r="D33" s="201"/>
      <c r="E33" s="201"/>
      <c r="F33" s="31"/>
      <c r="G33" s="201" t="str">
        <f>IF(J32&gt;200,"ATTENZIONE: volume massimo superato. RIDURRE A NON più di 200mq"," ")</f>
        <v xml:space="preserve"> </v>
      </c>
      <c r="H33" s="201"/>
      <c r="I33" s="201"/>
      <c r="J33" s="201"/>
      <c r="K33" s="201"/>
      <c r="L33" s="201"/>
      <c r="M33" s="31"/>
    </row>
    <row r="34" spans="1:14" ht="21.6" thickBot="1">
      <c r="A34" s="152"/>
      <c r="B34" s="29"/>
      <c r="C34" s="155"/>
      <c r="D34" s="155"/>
      <c r="E34" s="155"/>
      <c r="F34" s="20"/>
      <c r="G34" s="20"/>
      <c r="H34" s="20"/>
      <c r="I34" s="20"/>
      <c r="J34" s="20"/>
      <c r="K34" s="20"/>
      <c r="L34" s="20"/>
      <c r="M34" s="31"/>
    </row>
    <row r="35" spans="1:14" ht="42" customHeight="1" thickBot="1">
      <c r="A35" s="21"/>
      <c r="B35" s="29"/>
      <c r="C35" s="15" t="s">
        <v>10</v>
      </c>
      <c r="D35" s="68"/>
      <c r="E35" s="69"/>
      <c r="F35" s="29"/>
      <c r="G35" s="21" t="s">
        <v>11</v>
      </c>
      <c r="H35" s="68"/>
      <c r="I35" s="70"/>
      <c r="J35" s="70"/>
      <c r="K35" s="71"/>
      <c r="L35" s="20"/>
      <c r="M35" s="31"/>
    </row>
    <row r="36" spans="1:14" ht="19.95" customHeight="1">
      <c r="A36" s="21"/>
      <c r="B36" s="29"/>
      <c r="C36" s="29"/>
      <c r="D36" s="31"/>
      <c r="E36" s="31"/>
      <c r="F36" s="29"/>
      <c r="G36" s="31"/>
      <c r="H36" s="21"/>
      <c r="I36" s="21"/>
      <c r="J36" s="21"/>
      <c r="K36" s="31"/>
      <c r="L36" s="31"/>
      <c r="M36" s="31"/>
    </row>
    <row r="37" spans="1:14" ht="19.95" customHeight="1">
      <c r="A37" s="21"/>
      <c r="B37" s="29"/>
      <c r="C37" s="29"/>
      <c r="D37" s="29"/>
      <c r="E37" s="29"/>
      <c r="F37" s="29"/>
      <c r="G37" s="21"/>
      <c r="H37" s="21"/>
      <c r="I37" s="21"/>
      <c r="J37" s="21"/>
      <c r="K37" s="31"/>
      <c r="L37" s="31"/>
      <c r="M37" s="31"/>
    </row>
    <row r="38" spans="1:14" ht="19.95" customHeight="1">
      <c r="A38" s="21"/>
      <c r="B38" s="29"/>
      <c r="C38" s="29"/>
      <c r="D38" s="29"/>
      <c r="E38" s="29"/>
      <c r="F38" s="29"/>
    </row>
    <row r="39" spans="1:14" ht="19.95" customHeight="1">
      <c r="A39" s="21"/>
      <c r="B39" s="29"/>
      <c r="C39" s="29"/>
      <c r="D39" s="29"/>
      <c r="E39" s="29"/>
      <c r="F39" s="29"/>
    </row>
    <row r="40" spans="1:14" ht="19.95" customHeight="1">
      <c r="A40" s="21"/>
      <c r="B40" s="29"/>
      <c r="C40" s="29"/>
      <c r="D40" s="29"/>
      <c r="E40" s="29"/>
      <c r="F40" s="29"/>
    </row>
    <row r="41" spans="1:14" ht="21" customHeight="1">
      <c r="A41" s="21"/>
      <c r="B41" s="29"/>
      <c r="C41" s="29"/>
      <c r="D41" s="29"/>
      <c r="E41" s="29"/>
      <c r="F41" s="29"/>
    </row>
    <row r="44" spans="1:14" s="31" customFormat="1" ht="34.950000000000003" customHeight="1">
      <c r="A44" s="9"/>
      <c r="B44" s="9"/>
      <c r="C44" s="9"/>
      <c r="D44" s="9"/>
      <c r="E44" s="9"/>
      <c r="F44" s="9"/>
      <c r="G44" s="9"/>
      <c r="H44" s="21"/>
      <c r="I44" s="21"/>
      <c r="J44" s="21"/>
      <c r="K44" s="21"/>
      <c r="L44" s="21"/>
      <c r="M44" s="21"/>
      <c r="N44" s="21"/>
    </row>
  </sheetData>
  <sheetProtection sheet="1" objects="1" scenarios="1" selectLockedCells="1"/>
  <mergeCells count="6">
    <mergeCell ref="C4:G4"/>
    <mergeCell ref="J4:M4"/>
    <mergeCell ref="B6:M6"/>
    <mergeCell ref="A10:L10"/>
    <mergeCell ref="B33:E33"/>
    <mergeCell ref="G33:L33"/>
  </mergeCells>
  <conditionalFormatting sqref="J32">
    <cfRule type="cellIs" dxfId="43" priority="1" operator="greaterThan">
      <formula>200</formula>
    </cfRule>
  </conditionalFormatting>
  <conditionalFormatting sqref="B33">
    <cfRule type="containsErrors" dxfId="42" priority="2">
      <formula>ISERROR(B33)</formula>
    </cfRule>
  </conditionalFormatting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73" orientation="landscape" horizontalDpi="4294967292" verticalDpi="4294967292"/>
  <colBreaks count="1" manualBreakCount="1">
    <brk id="15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Foglio2!$B$3:$B$4</xm:f>
          </x14:formula1>
          <xm:sqref>G12:G31</xm:sqref>
        </x14:dataValidation>
        <x14:dataValidation type="list" allowBlank="1" showInputMessage="1" showErrorMessage="1">
          <x14:formula1>
            <xm:f>Foglio2!$A$3:$A$4</xm:f>
          </x14:formula1>
          <xm:sqref>F12:F31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69" zoomScaleNormal="137" zoomScalePageLayoutView="137" workbookViewId="0">
      <selection activeCell="I23" sqref="I23"/>
    </sheetView>
  </sheetViews>
  <sheetFormatPr defaultColWidth="11.19921875" defaultRowHeight="15.6"/>
  <cols>
    <col min="1" max="1" width="13.19921875" customWidth="1"/>
    <col min="2" max="2" width="43.19921875" customWidth="1"/>
    <col min="3" max="3" width="10.69921875" customWidth="1"/>
    <col min="5" max="5" width="11.19921875" customWidth="1"/>
    <col min="6" max="6" width="19.5" customWidth="1"/>
    <col min="7" max="7" width="12.69921875" customWidth="1"/>
    <col min="8" max="8" width="15" customWidth="1"/>
    <col min="9" max="9" width="16.69921875" customWidth="1"/>
    <col min="10" max="11" width="13.5" customWidth="1"/>
    <col min="12" max="12" width="16.69921875" customWidth="1"/>
    <col min="13" max="13" width="13.69921875" customWidth="1"/>
    <col min="14" max="14" width="13" customWidth="1"/>
  </cols>
  <sheetData>
    <row r="1" spans="1:14" ht="12" customHeight="1" thickBo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1.6" thickBot="1">
      <c r="A2" s="234" t="s">
        <v>32</v>
      </c>
      <c r="B2" s="234"/>
      <c r="C2" s="234"/>
      <c r="D2" s="234"/>
      <c r="E2" s="234"/>
      <c r="F2" s="34"/>
      <c r="G2" s="26"/>
      <c r="H2" s="24" t="s">
        <v>34</v>
      </c>
      <c r="I2" s="235"/>
      <c r="J2" s="236"/>
      <c r="K2" s="237"/>
      <c r="L2" s="34"/>
      <c r="M2" s="99" t="s">
        <v>48</v>
      </c>
      <c r="N2" s="69"/>
    </row>
    <row r="3" spans="1:14" ht="16.2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.6" thickBot="1">
      <c r="A4" s="3" t="s">
        <v>33</v>
      </c>
      <c r="B4" s="228"/>
      <c r="C4" s="238"/>
      <c r="D4" s="238"/>
      <c r="E4" s="239"/>
      <c r="F4" s="3"/>
      <c r="G4" s="3" t="s">
        <v>14</v>
      </c>
      <c r="H4" s="228"/>
      <c r="I4" s="229"/>
      <c r="J4" s="229"/>
      <c r="K4" s="230"/>
      <c r="L4" s="34"/>
      <c r="M4" s="34"/>
      <c r="N4" s="9"/>
    </row>
    <row r="5" spans="1:14" ht="9" customHeight="1" thickBot="1">
      <c r="A5" s="4"/>
      <c r="B5" s="5"/>
      <c r="C5" s="6"/>
      <c r="D5" s="7"/>
      <c r="E5" s="5"/>
      <c r="F5" s="4"/>
      <c r="G5" s="17"/>
      <c r="H5" s="17"/>
      <c r="I5" s="17"/>
      <c r="J5" s="25"/>
      <c r="K5" s="8"/>
      <c r="L5" s="9"/>
      <c r="M5" s="9"/>
      <c r="N5" s="9"/>
    </row>
    <row r="6" spans="1:14" ht="48" customHeight="1" thickBot="1">
      <c r="A6" s="10" t="s">
        <v>2</v>
      </c>
      <c r="B6" s="207" t="s">
        <v>29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9"/>
    </row>
    <row r="7" spans="1:14" ht="16.2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6.2" thickBot="1">
      <c r="A8" s="101" t="s">
        <v>16</v>
      </c>
      <c r="B8" s="102"/>
      <c r="C8" s="102"/>
      <c r="D8" s="103"/>
      <c r="E8" s="104">
        <v>105</v>
      </c>
      <c r="F8" s="13"/>
      <c r="G8" s="101" t="s">
        <v>12</v>
      </c>
      <c r="H8" s="102"/>
      <c r="I8" s="102"/>
      <c r="J8" s="105"/>
      <c r="K8" s="105"/>
      <c r="L8" s="104">
        <f>E8*70%</f>
        <v>73.5</v>
      </c>
      <c r="M8" s="9"/>
      <c r="N8" s="9"/>
    </row>
    <row r="9" spans="1:14" ht="16.2" thickBot="1">
      <c r="A9" s="108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9"/>
    </row>
    <row r="10" spans="1:14" ht="24" thickBot="1">
      <c r="A10" s="219" t="s">
        <v>31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1"/>
    </row>
    <row r="11" spans="1:14" ht="79.95" customHeight="1">
      <c r="A11" s="76" t="s">
        <v>3</v>
      </c>
      <c r="B11" s="77" t="s">
        <v>4</v>
      </c>
      <c r="C11" s="77" t="s">
        <v>5</v>
      </c>
      <c r="D11" s="77" t="s">
        <v>6</v>
      </c>
      <c r="E11" s="77" t="s">
        <v>7</v>
      </c>
      <c r="F11" s="77" t="s">
        <v>21</v>
      </c>
      <c r="G11" s="77" t="s">
        <v>17</v>
      </c>
      <c r="H11" s="89" t="s">
        <v>24</v>
      </c>
      <c r="I11" s="90" t="s">
        <v>23</v>
      </c>
      <c r="J11" s="90" t="s">
        <v>35</v>
      </c>
      <c r="K11" s="90" t="s">
        <v>36</v>
      </c>
      <c r="L11" s="77" t="s">
        <v>37</v>
      </c>
      <c r="M11" s="91" t="s">
        <v>18</v>
      </c>
      <c r="N11" s="92" t="s">
        <v>19</v>
      </c>
    </row>
    <row r="12" spans="1:14" ht="22.95" customHeight="1">
      <c r="A12" s="45"/>
      <c r="B12" s="46"/>
      <c r="C12" s="46"/>
      <c r="D12" s="46"/>
      <c r="E12" s="46"/>
      <c r="F12" s="46"/>
      <c r="G12" s="46"/>
      <c r="H12" s="47"/>
      <c r="I12" s="72"/>
      <c r="J12" s="73"/>
      <c r="K12" s="73"/>
      <c r="L12" s="47"/>
      <c r="M12" s="64"/>
      <c r="N12" s="62"/>
    </row>
    <row r="13" spans="1:14" ht="22.95" customHeight="1">
      <c r="A13" s="45"/>
      <c r="B13" s="46"/>
      <c r="C13" s="46"/>
      <c r="D13" s="46"/>
      <c r="E13" s="46"/>
      <c r="F13" s="46"/>
      <c r="G13" s="46"/>
      <c r="H13" s="47"/>
      <c r="I13" s="72"/>
      <c r="J13" s="73"/>
      <c r="K13" s="73"/>
      <c r="L13" s="47"/>
      <c r="M13" s="64"/>
      <c r="N13" s="62"/>
    </row>
    <row r="14" spans="1:14" ht="22.95" customHeight="1">
      <c r="A14" s="45"/>
      <c r="B14" s="46"/>
      <c r="C14" s="46"/>
      <c r="D14" s="46"/>
      <c r="E14" s="46"/>
      <c r="F14" s="46"/>
      <c r="G14" s="46"/>
      <c r="H14" s="47"/>
      <c r="I14" s="72"/>
      <c r="J14" s="73"/>
      <c r="K14" s="73"/>
      <c r="L14" s="47"/>
      <c r="M14" s="64"/>
      <c r="N14" s="62"/>
    </row>
    <row r="15" spans="1:14" ht="22.95" customHeight="1">
      <c r="A15" s="45"/>
      <c r="B15" s="46"/>
      <c r="C15" s="46"/>
      <c r="D15" s="46"/>
      <c r="E15" s="46"/>
      <c r="F15" s="46"/>
      <c r="G15" s="46"/>
      <c r="H15" s="47"/>
      <c r="I15" s="72"/>
      <c r="J15" s="73"/>
      <c r="K15" s="73"/>
      <c r="L15" s="47"/>
      <c r="M15" s="64"/>
      <c r="N15" s="62"/>
    </row>
    <row r="16" spans="1:14" ht="22.95" customHeight="1">
      <c r="A16" s="45"/>
      <c r="B16" s="46"/>
      <c r="C16" s="46"/>
      <c r="D16" s="46"/>
      <c r="E16" s="46"/>
      <c r="F16" s="46"/>
      <c r="G16" s="46"/>
      <c r="H16" s="47"/>
      <c r="I16" s="72"/>
      <c r="J16" s="73"/>
      <c r="K16" s="73"/>
      <c r="L16" s="47"/>
      <c r="M16" s="64"/>
      <c r="N16" s="62"/>
    </row>
    <row r="17" spans="1:14" ht="22.95" customHeight="1">
      <c r="A17" s="45"/>
      <c r="B17" s="46"/>
      <c r="C17" s="46"/>
      <c r="D17" s="46"/>
      <c r="E17" s="46"/>
      <c r="F17" s="46"/>
      <c r="G17" s="46"/>
      <c r="H17" s="47"/>
      <c r="I17" s="72"/>
      <c r="J17" s="73"/>
      <c r="K17" s="73"/>
      <c r="L17" s="47"/>
      <c r="M17" s="64"/>
      <c r="N17" s="62"/>
    </row>
    <row r="18" spans="1:14" ht="22.95" customHeight="1">
      <c r="A18" s="45"/>
      <c r="B18" s="46"/>
      <c r="C18" s="46"/>
      <c r="D18" s="46"/>
      <c r="E18" s="46"/>
      <c r="F18" s="46"/>
      <c r="G18" s="46"/>
      <c r="H18" s="47"/>
      <c r="I18" s="72"/>
      <c r="J18" s="73"/>
      <c r="K18" s="73"/>
      <c r="L18" s="47"/>
      <c r="M18" s="64"/>
      <c r="N18" s="62"/>
    </row>
    <row r="19" spans="1:14" ht="22.95" customHeight="1">
      <c r="A19" s="45"/>
      <c r="B19" s="46"/>
      <c r="C19" s="46"/>
      <c r="D19" s="46"/>
      <c r="E19" s="46"/>
      <c r="F19" s="46"/>
      <c r="G19" s="46"/>
      <c r="H19" s="47"/>
      <c r="I19" s="72"/>
      <c r="J19" s="73"/>
      <c r="K19" s="73"/>
      <c r="L19" s="47"/>
      <c r="M19" s="64"/>
      <c r="N19" s="62"/>
    </row>
    <row r="20" spans="1:14" ht="22.95" customHeight="1">
      <c r="A20" s="45"/>
      <c r="B20" s="46"/>
      <c r="C20" s="46"/>
      <c r="D20" s="46"/>
      <c r="E20" s="46"/>
      <c r="F20" s="46"/>
      <c r="G20" s="46"/>
      <c r="H20" s="47"/>
      <c r="I20" s="72"/>
      <c r="J20" s="73"/>
      <c r="K20" s="73"/>
      <c r="L20" s="47"/>
      <c r="M20" s="64"/>
      <c r="N20" s="62"/>
    </row>
    <row r="21" spans="1:14" ht="22.95" customHeight="1">
      <c r="A21" s="45"/>
      <c r="B21" s="46"/>
      <c r="C21" s="46"/>
      <c r="D21" s="46"/>
      <c r="E21" s="46"/>
      <c r="F21" s="46"/>
      <c r="G21" s="46"/>
      <c r="H21" s="47"/>
      <c r="I21" s="72"/>
      <c r="J21" s="73"/>
      <c r="K21" s="73"/>
      <c r="L21" s="47"/>
      <c r="M21" s="64"/>
      <c r="N21" s="62"/>
    </row>
    <row r="22" spans="1:14" ht="22.95" customHeight="1">
      <c r="A22" s="45"/>
      <c r="B22" s="46"/>
      <c r="C22" s="46"/>
      <c r="D22" s="46"/>
      <c r="E22" s="46"/>
      <c r="F22" s="46"/>
      <c r="G22" s="46"/>
      <c r="H22" s="47"/>
      <c r="I22" s="72"/>
      <c r="J22" s="73"/>
      <c r="K22" s="73"/>
      <c r="L22" s="47"/>
      <c r="M22" s="64"/>
      <c r="N22" s="62"/>
    </row>
    <row r="23" spans="1:14" ht="22.95" customHeight="1">
      <c r="A23" s="45"/>
      <c r="B23" s="46"/>
      <c r="C23" s="46"/>
      <c r="D23" s="46"/>
      <c r="E23" s="46"/>
      <c r="F23" s="46"/>
      <c r="G23" s="46"/>
      <c r="H23" s="47"/>
      <c r="I23" s="72"/>
      <c r="J23" s="73"/>
      <c r="K23" s="73"/>
      <c r="L23" s="47"/>
      <c r="M23" s="64"/>
      <c r="N23" s="62"/>
    </row>
    <row r="24" spans="1:14" ht="22.95" customHeight="1">
      <c r="A24" s="45"/>
      <c r="B24" s="46"/>
      <c r="C24" s="46"/>
      <c r="D24" s="46"/>
      <c r="E24" s="46"/>
      <c r="F24" s="46"/>
      <c r="G24" s="46"/>
      <c r="H24" s="47"/>
      <c r="I24" s="72"/>
      <c r="J24" s="73"/>
      <c r="K24" s="73"/>
      <c r="L24" s="47"/>
      <c r="M24" s="64"/>
      <c r="N24" s="62"/>
    </row>
    <row r="25" spans="1:14" ht="22.95" customHeight="1">
      <c r="A25" s="45"/>
      <c r="B25" s="46"/>
      <c r="C25" s="46"/>
      <c r="D25" s="46"/>
      <c r="E25" s="46"/>
      <c r="F25" s="46"/>
      <c r="G25" s="46"/>
      <c r="H25" s="47"/>
      <c r="I25" s="72"/>
      <c r="J25" s="73"/>
      <c r="K25" s="73"/>
      <c r="L25" s="47"/>
      <c r="M25" s="64"/>
      <c r="N25" s="62"/>
    </row>
    <row r="26" spans="1:14" ht="22.95" customHeight="1">
      <c r="A26" s="45"/>
      <c r="B26" s="46"/>
      <c r="C26" s="46"/>
      <c r="D26" s="46"/>
      <c r="E26" s="46"/>
      <c r="F26" s="46"/>
      <c r="G26" s="46"/>
      <c r="H26" s="47"/>
      <c r="I26" s="72"/>
      <c r="J26" s="73"/>
      <c r="K26" s="73"/>
      <c r="L26" s="47"/>
      <c r="M26" s="64"/>
      <c r="N26" s="62"/>
    </row>
    <row r="27" spans="1:14" ht="22.95" customHeight="1">
      <c r="A27" s="45"/>
      <c r="B27" s="46"/>
      <c r="C27" s="46"/>
      <c r="D27" s="46"/>
      <c r="E27" s="46"/>
      <c r="F27" s="46"/>
      <c r="G27" s="46"/>
      <c r="H27" s="47"/>
      <c r="I27" s="72"/>
      <c r="J27" s="73"/>
      <c r="K27" s="73"/>
      <c r="L27" s="47"/>
      <c r="M27" s="64"/>
      <c r="N27" s="62"/>
    </row>
    <row r="28" spans="1:14" ht="22.95" customHeight="1">
      <c r="A28" s="45"/>
      <c r="B28" s="46"/>
      <c r="C28" s="46"/>
      <c r="D28" s="46"/>
      <c r="E28" s="46"/>
      <c r="F28" s="46"/>
      <c r="G28" s="46"/>
      <c r="H28" s="47"/>
      <c r="I28" s="72"/>
      <c r="J28" s="73"/>
      <c r="K28" s="73"/>
      <c r="L28" s="47"/>
      <c r="M28" s="64"/>
      <c r="N28" s="62"/>
    </row>
    <row r="29" spans="1:14" ht="22.95" customHeight="1">
      <c r="A29" s="45"/>
      <c r="B29" s="46"/>
      <c r="C29" s="46"/>
      <c r="D29" s="46"/>
      <c r="E29" s="46"/>
      <c r="F29" s="46"/>
      <c r="G29" s="46"/>
      <c r="H29" s="47"/>
      <c r="I29" s="72"/>
      <c r="J29" s="73"/>
      <c r="K29" s="73"/>
      <c r="L29" s="47"/>
      <c r="M29" s="64"/>
      <c r="N29" s="62"/>
    </row>
    <row r="30" spans="1:14" ht="22.95" customHeight="1">
      <c r="A30" s="45"/>
      <c r="B30" s="46"/>
      <c r="C30" s="46"/>
      <c r="D30" s="46"/>
      <c r="E30" s="46"/>
      <c r="F30" s="46"/>
      <c r="G30" s="46"/>
      <c r="H30" s="47"/>
      <c r="I30" s="72"/>
      <c r="J30" s="73"/>
      <c r="K30" s="73"/>
      <c r="L30" s="47"/>
      <c r="M30" s="64"/>
      <c r="N30" s="62"/>
    </row>
    <row r="31" spans="1:14" ht="22.95" customHeight="1" thickBot="1">
      <c r="A31" s="49"/>
      <c r="B31" s="50"/>
      <c r="C31" s="50"/>
      <c r="D31" s="50"/>
      <c r="E31" s="50"/>
      <c r="F31" s="50"/>
      <c r="G31" s="50"/>
      <c r="H31" s="51"/>
      <c r="I31" s="100"/>
      <c r="J31" s="98"/>
      <c r="K31" s="98"/>
      <c r="L31" s="51"/>
      <c r="M31" s="65"/>
      <c r="N31" s="63"/>
    </row>
    <row r="32" spans="1:14" ht="25.2" customHeight="1" thickBot="1">
      <c r="A32" s="28"/>
      <c r="B32" s="52"/>
      <c r="C32" s="52"/>
      <c r="D32" s="52"/>
      <c r="E32" s="52"/>
      <c r="F32" s="52"/>
      <c r="G32" s="110" t="s">
        <v>13</v>
      </c>
      <c r="H32" s="111"/>
      <c r="I32" s="111"/>
      <c r="J32" s="112"/>
      <c r="K32" s="113"/>
      <c r="L32" s="106"/>
      <c r="M32" s="107"/>
      <c r="N32" s="107"/>
    </row>
    <row r="33" spans="1:14" ht="21" customHeight="1">
      <c r="A33" s="28"/>
      <c r="B33" s="233"/>
      <c r="C33" s="233"/>
      <c r="D33" s="19"/>
      <c r="E33" s="19"/>
      <c r="F33" s="9"/>
      <c r="G33" s="201" t="str">
        <f>IF(L32&gt;200,"ATTENZIONE: volume massimo superato. RIDURRE A NON più di 200mq"," ")</f>
        <v xml:space="preserve"> </v>
      </c>
      <c r="H33" s="201"/>
      <c r="I33" s="201"/>
      <c r="J33" s="201"/>
      <c r="K33" s="201"/>
      <c r="L33" s="201"/>
      <c r="M33" s="201"/>
      <c r="N33" s="201"/>
    </row>
    <row r="34" spans="1:14" ht="21.6" thickBot="1">
      <c r="A34" s="28"/>
      <c r="B34" s="29"/>
      <c r="C34" s="19"/>
      <c r="D34" s="19"/>
      <c r="E34" s="19"/>
      <c r="F34" s="20"/>
      <c r="G34" s="20"/>
      <c r="H34" s="20"/>
      <c r="I34" s="20"/>
      <c r="J34" s="20"/>
      <c r="K34" s="20"/>
      <c r="L34" s="20"/>
      <c r="M34" s="20"/>
      <c r="N34" s="20"/>
    </row>
    <row r="35" spans="1:14" ht="21.6" thickBot="1">
      <c r="A35" s="21"/>
      <c r="B35" s="29"/>
      <c r="C35" s="15" t="s">
        <v>10</v>
      </c>
      <c r="D35" s="68"/>
      <c r="E35" s="69"/>
      <c r="F35" s="29"/>
      <c r="H35" s="21"/>
      <c r="I35" s="21" t="s">
        <v>50</v>
      </c>
      <c r="J35" s="68"/>
      <c r="K35" s="70"/>
      <c r="L35" s="70"/>
      <c r="M35" s="71"/>
      <c r="N35" s="20"/>
    </row>
  </sheetData>
  <sheetProtection sheet="1" objects="1" scenarios="1" selectLockedCells="1"/>
  <mergeCells count="8">
    <mergeCell ref="B33:C33"/>
    <mergeCell ref="G33:N33"/>
    <mergeCell ref="A2:E2"/>
    <mergeCell ref="I2:K2"/>
    <mergeCell ref="B4:E4"/>
    <mergeCell ref="H4:K4"/>
    <mergeCell ref="B6:N6"/>
    <mergeCell ref="A10:N10"/>
  </mergeCells>
  <conditionalFormatting sqref="B33">
    <cfRule type="containsErrors" dxfId="41" priority="42">
      <formula>ISERROR(B33)</formula>
    </cfRule>
  </conditionalFormatting>
  <conditionalFormatting sqref="H26">
    <cfRule type="cellIs" dxfId="40" priority="41" operator="greaterThan">
      <formula>$H$16</formula>
    </cfRule>
  </conditionalFormatting>
  <conditionalFormatting sqref="L12">
    <cfRule type="cellIs" dxfId="39" priority="40" operator="greaterThan">
      <formula>$I$12</formula>
    </cfRule>
  </conditionalFormatting>
  <conditionalFormatting sqref="L13">
    <cfRule type="cellIs" dxfId="38" priority="39" operator="greaterThan">
      <formula>$I$13</formula>
    </cfRule>
  </conditionalFormatting>
  <conditionalFormatting sqref="L14">
    <cfRule type="cellIs" dxfId="37" priority="38" operator="greaterThan">
      <formula>$I$14</formula>
    </cfRule>
  </conditionalFormatting>
  <conditionalFormatting sqref="L15">
    <cfRule type="cellIs" dxfId="36" priority="37" operator="greaterThan">
      <formula>$I$15</formula>
    </cfRule>
  </conditionalFormatting>
  <conditionalFormatting sqref="L16">
    <cfRule type="cellIs" dxfId="35" priority="36" operator="greaterThan">
      <formula>$I$16</formula>
    </cfRule>
  </conditionalFormatting>
  <conditionalFormatting sqref="L17">
    <cfRule type="cellIs" dxfId="34" priority="35" operator="greaterThan">
      <formula>$I$17</formula>
    </cfRule>
  </conditionalFormatting>
  <conditionalFormatting sqref="L18">
    <cfRule type="cellIs" dxfId="33" priority="34" operator="greaterThan">
      <formula>$I$18</formula>
    </cfRule>
  </conditionalFormatting>
  <conditionalFormatting sqref="L19">
    <cfRule type="cellIs" dxfId="32" priority="33" operator="greaterThan">
      <formula>$I$19</formula>
    </cfRule>
  </conditionalFormatting>
  <conditionalFormatting sqref="L20">
    <cfRule type="cellIs" dxfId="31" priority="32" operator="greaterThan">
      <formula>$I$20</formula>
    </cfRule>
  </conditionalFormatting>
  <conditionalFormatting sqref="L21">
    <cfRule type="cellIs" dxfId="30" priority="31" operator="greaterThan">
      <formula>$I$21</formula>
    </cfRule>
  </conditionalFormatting>
  <conditionalFormatting sqref="L22">
    <cfRule type="cellIs" dxfId="29" priority="30" operator="greaterThan">
      <formula>$I$22</formula>
    </cfRule>
  </conditionalFormatting>
  <conditionalFormatting sqref="L23">
    <cfRule type="cellIs" dxfId="28" priority="29" operator="greaterThan">
      <formula>$I$23</formula>
    </cfRule>
  </conditionalFormatting>
  <conditionalFormatting sqref="L24">
    <cfRule type="cellIs" dxfId="27" priority="28" operator="greaterThan">
      <formula>$I$24</formula>
    </cfRule>
  </conditionalFormatting>
  <conditionalFormatting sqref="L25">
    <cfRule type="cellIs" dxfId="26" priority="27" operator="greaterThan">
      <formula>$I$25</formula>
    </cfRule>
  </conditionalFormatting>
  <conditionalFormatting sqref="L26">
    <cfRule type="cellIs" dxfId="25" priority="26" operator="greaterThan">
      <formula>$I$26</formula>
    </cfRule>
  </conditionalFormatting>
  <conditionalFormatting sqref="L27">
    <cfRule type="cellIs" dxfId="24" priority="25" operator="greaterThan">
      <formula>$I$27</formula>
    </cfRule>
  </conditionalFormatting>
  <conditionalFormatting sqref="L28">
    <cfRule type="cellIs" dxfId="23" priority="24" operator="greaterThan">
      <formula>$I$28</formula>
    </cfRule>
  </conditionalFormatting>
  <conditionalFormatting sqref="L29">
    <cfRule type="cellIs" dxfId="22" priority="23" operator="greaterThan">
      <formula>$I$29</formula>
    </cfRule>
  </conditionalFormatting>
  <conditionalFormatting sqref="L30">
    <cfRule type="cellIs" dxfId="21" priority="22" operator="greaterThan">
      <formula>$I$30</formula>
    </cfRule>
  </conditionalFormatting>
  <conditionalFormatting sqref="L31">
    <cfRule type="cellIs" dxfId="20" priority="21" operator="greaterThan">
      <formula>$I$31</formula>
    </cfRule>
  </conditionalFormatting>
  <conditionalFormatting sqref="I12">
    <cfRule type="cellIs" dxfId="19" priority="20" operator="greaterThan">
      <formula>$H$12</formula>
    </cfRule>
  </conditionalFormatting>
  <conditionalFormatting sqref="I13">
    <cfRule type="cellIs" dxfId="18" priority="19" operator="greaterThan">
      <formula>$H$13</formula>
    </cfRule>
  </conditionalFormatting>
  <conditionalFormatting sqref="I14">
    <cfRule type="cellIs" dxfId="17" priority="18" operator="greaterThan">
      <formula>$H$14</formula>
    </cfRule>
  </conditionalFormatting>
  <conditionalFormatting sqref="I15">
    <cfRule type="cellIs" dxfId="16" priority="17" operator="greaterThan">
      <formula>$H$15</formula>
    </cfRule>
  </conditionalFormatting>
  <conditionalFormatting sqref="I18">
    <cfRule type="cellIs" dxfId="15" priority="16" operator="greaterThan">
      <formula>$H$18</formula>
    </cfRule>
  </conditionalFormatting>
  <conditionalFormatting sqref="I19">
    <cfRule type="cellIs" dxfId="14" priority="15" operator="greaterThan">
      <formula>$H$19</formula>
    </cfRule>
  </conditionalFormatting>
  <conditionalFormatting sqref="I20">
    <cfRule type="cellIs" dxfId="13" priority="14" operator="greaterThan">
      <formula>$H$20</formula>
    </cfRule>
  </conditionalFormatting>
  <conditionalFormatting sqref="I21">
    <cfRule type="cellIs" dxfId="12" priority="13" operator="greaterThan">
      <formula>$H$21</formula>
    </cfRule>
  </conditionalFormatting>
  <conditionalFormatting sqref="I22">
    <cfRule type="cellIs" dxfId="11" priority="12" operator="greaterThan">
      <formula>$H$22</formula>
    </cfRule>
  </conditionalFormatting>
  <conditionalFormatting sqref="I23">
    <cfRule type="cellIs" dxfId="10" priority="11" operator="greaterThan">
      <formula>$H$23</formula>
    </cfRule>
  </conditionalFormatting>
  <conditionalFormatting sqref="I24">
    <cfRule type="cellIs" dxfId="9" priority="10" operator="greaterThan">
      <formula>$H$24</formula>
    </cfRule>
  </conditionalFormatting>
  <conditionalFormatting sqref="I25">
    <cfRule type="cellIs" dxfId="8" priority="9" operator="greaterThan">
      <formula>$H$25</formula>
    </cfRule>
  </conditionalFormatting>
  <conditionalFormatting sqref="I16">
    <cfRule type="cellIs" dxfId="7" priority="8" operator="greaterThan">
      <formula>$H$16</formula>
    </cfRule>
  </conditionalFormatting>
  <conditionalFormatting sqref="I17">
    <cfRule type="cellIs" dxfId="6" priority="7" operator="greaterThan">
      <formula>$H$17</formula>
    </cfRule>
  </conditionalFormatting>
  <conditionalFormatting sqref="I26">
    <cfRule type="cellIs" dxfId="5" priority="6" operator="greaterThan">
      <formula>$H$26</formula>
    </cfRule>
  </conditionalFormatting>
  <conditionalFormatting sqref="I27">
    <cfRule type="cellIs" dxfId="4" priority="5" operator="greaterThan">
      <formula>$H$27</formula>
    </cfRule>
  </conditionalFormatting>
  <conditionalFormatting sqref="I28">
    <cfRule type="cellIs" dxfId="3" priority="4" operator="greaterThan">
      <formula>$H$28</formula>
    </cfRule>
  </conditionalFormatting>
  <conditionalFormatting sqref="I29">
    <cfRule type="cellIs" dxfId="2" priority="3" operator="greaterThan">
      <formula>$H$29</formula>
    </cfRule>
  </conditionalFormatting>
  <conditionalFormatting sqref="I30">
    <cfRule type="cellIs" dxfId="1" priority="2" operator="greaterThan">
      <formula>$H$30</formula>
    </cfRule>
  </conditionalFormatting>
  <conditionalFormatting sqref="I31">
    <cfRule type="cellIs" dxfId="0" priority="1" operator="greaterThan">
      <formula>$H$31</formula>
    </cfRule>
  </conditionalFormatting>
  <printOptions horizontalCentered="1" verticalCentered="1"/>
  <pageMargins left="0.31496062992125984" right="0.31496062992125984" top="0.15748031496062992" bottom="0.15748031496062992" header="0.31496062992125984" footer="0"/>
  <pageSetup paperSize="9" scale="5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6" sqref="B6"/>
    </sheetView>
  </sheetViews>
  <sheetFormatPr defaultColWidth="11" defaultRowHeight="15.6"/>
  <cols>
    <col min="1" max="1" width="51.5" customWidth="1"/>
    <col min="2" max="2" width="58.69921875" customWidth="1"/>
  </cols>
  <sheetData>
    <row r="2" spans="1:2" ht="42">
      <c r="A2" s="1" t="s">
        <v>15</v>
      </c>
      <c r="B2" s="1" t="s">
        <v>8</v>
      </c>
    </row>
    <row r="3" spans="1:2">
      <c r="A3" s="2" t="s">
        <v>0</v>
      </c>
      <c r="B3" s="2" t="s">
        <v>0</v>
      </c>
    </row>
    <row r="4" spans="1:2">
      <c r="A4" s="2" t="s">
        <v>9</v>
      </c>
      <c r="B4" s="2" t="s">
        <v>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CME SOSTEGNO</vt:lpstr>
      <vt:lpstr>CMC PAGAMENTO</vt:lpstr>
      <vt:lpstr>NOTE</vt:lpstr>
      <vt:lpstr>CME PDF</vt:lpstr>
      <vt:lpstr>CMC PDF</vt:lpstr>
      <vt:lpstr>Foglio2</vt:lpstr>
      <vt:lpstr>'CMC PDF'!Area_stampa</vt:lpstr>
      <vt:lpstr>'CME PDF'!Area_stampa</vt:lpstr>
      <vt:lpstr>'CME SOSTEGNO'!Area_stampa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Campomenosi</dc:creator>
  <cp:lastModifiedBy>Musante Luca</cp:lastModifiedBy>
  <cp:lastPrinted>2022-03-15T10:56:51Z</cp:lastPrinted>
  <dcterms:created xsi:type="dcterms:W3CDTF">2022-02-01T14:53:03Z</dcterms:created>
  <dcterms:modified xsi:type="dcterms:W3CDTF">2022-03-24T09:54:03Z</dcterms:modified>
</cp:coreProperties>
</file>