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1576" windowHeight="9444" tabRatio="825" activeTab="5"/>
  </bookViews>
  <sheets>
    <sheet name="Gen" sheetId="1" r:id="rId1"/>
    <sheet name="RelazDescr" sheetId="2" r:id="rId2"/>
    <sheet name="PrevAGT" sheetId="3" r:id="rId3"/>
    <sheet name="PrevFD" sheetId="4" r:id="rId4"/>
    <sheet name="AttivitàEX" sheetId="5" r:id="rId5"/>
    <sheet name="Pers1" sheetId="6" r:id="rId6"/>
    <sheet name="Invest" sheetId="7" r:id="rId7"/>
    <sheet name="Crono" sheetId="8" r:id="rId8"/>
    <sheet name="Soste" sheetId="9" r:id="rId9"/>
    <sheet name="Alleg" sheetId="10" r:id="rId10"/>
  </sheets>
  <externalReferences>
    <externalReference r:id="rId13"/>
  </externalReferences>
  <definedNames>
    <definedName name="_xlfn.COUNTIFS" hidden="1">#NAME?</definedName>
    <definedName name="_xlnm.Print_Area" localSheetId="9">'Alleg'!$A$1:$BI$105</definedName>
    <definedName name="_xlnm.Print_Area" localSheetId="4">'AttivitàEX'!$A$1:$J$87</definedName>
    <definedName name="_xlnm.Print_Area" localSheetId="7">'Crono'!$A$1:$BN$76</definedName>
    <definedName name="_xlnm.Print_Area" localSheetId="0">'Gen'!$A$1:$AW$81</definedName>
    <definedName name="_xlnm.Print_Area" localSheetId="6">'Invest'!$A$1:$BY$138</definedName>
    <definedName name="_xlnm.Print_Area" localSheetId="5">'Pers1'!$A$1:$BI$129</definedName>
    <definedName name="_xlnm.Print_Area" localSheetId="2">'PrevAGT'!$A$1:$J$86</definedName>
    <definedName name="_xlnm.Print_Area" localSheetId="3">'PrevFD'!$A$1:$I$113</definedName>
    <definedName name="_xlnm.Print_Area" localSheetId="1">'RelazDescr'!$A$1:$E$72</definedName>
    <definedName name="_xlnm.Print_Area" localSheetId="8">'Soste'!$A$1:$BD$82</definedName>
    <definedName name="provincia">'[1]10'!$M$1014:$P$1014</definedName>
    <definedName name="_xlnm.Print_Titles" localSheetId="6">'Invest'!$7:$11</definedName>
    <definedName name="_xlnm.Print_Titles" localSheetId="3">'PrevFD'!$41:$41</definedName>
    <definedName name="tot_invest" localSheetId="4">#REF!</definedName>
    <definedName name="tot_invest" localSheetId="3">#REF!</definedName>
    <definedName name="tot_invest">#REF!</definedName>
  </definedNames>
  <calcPr fullCalcOnLoad="1"/>
</workbook>
</file>

<file path=xl/sharedStrings.xml><?xml version="1.0" encoding="utf-8"?>
<sst xmlns="http://schemas.openxmlformats.org/spreadsheetml/2006/main" count="725" uniqueCount="494">
  <si>
    <t>PROGRAMMA REGIONALE DI</t>
  </si>
  <si>
    <t>REGIONE LIGURIA</t>
  </si>
  <si>
    <t>Informazioni anagrafiche</t>
  </si>
  <si>
    <t>1.2  Natura Giuridica:</t>
  </si>
  <si>
    <t>Ditta individuale</t>
  </si>
  <si>
    <t>Altro</t>
  </si>
  <si>
    <t>(specificare)</t>
  </si>
  <si>
    <t>Fax:</t>
  </si>
  <si>
    <t>Cellulare:</t>
  </si>
  <si>
    <t>Email:</t>
  </si>
  <si>
    <t>Introduzione</t>
  </si>
  <si>
    <t>Quantità</t>
  </si>
  <si>
    <t>LUOGO E DATA DI SOTTOSCRIZIONE</t>
  </si>
  <si>
    <t>il:</t>
  </si>
  <si>
    <t>Fatto a:</t>
  </si>
  <si>
    <t>IN FEDE</t>
  </si>
  <si>
    <t>Firma del richiedente o del rappresentante legale</t>
  </si>
  <si>
    <t>A</t>
  </si>
  <si>
    <t>S</t>
  </si>
  <si>
    <t>Codice</t>
  </si>
  <si>
    <t>A1</t>
  </si>
  <si>
    <t>A2</t>
  </si>
  <si>
    <t>A3</t>
  </si>
  <si>
    <t>F1</t>
  </si>
  <si>
    <t>F2</t>
  </si>
  <si>
    <t>SVILUPPO RURALE 2014 - 2020</t>
  </si>
  <si>
    <t xml:space="preserve">REGOLAMENTO (CE) N. 1305/2013 </t>
  </si>
  <si>
    <t>PEC:</t>
  </si>
  <si>
    <t>1.1b  Nome azienda:</t>
  </si>
  <si>
    <t>Rappresentante legale dell'azienda sotto indicata</t>
  </si>
  <si>
    <t>Descrizione</t>
  </si>
  <si>
    <t>F3</t>
  </si>
  <si>
    <t>A4</t>
  </si>
  <si>
    <t>A5</t>
  </si>
  <si>
    <t>0001 - ACQUISTO TERRENI</t>
  </si>
  <si>
    <t xml:space="preserve">0002 - MIGLIORAMENTI FONDIARI    </t>
  </si>
  <si>
    <t xml:space="preserve">0003 - INTERVENTI DI EFFICENTAMENTO ENERGETICO     </t>
  </si>
  <si>
    <t xml:space="preserve">0004 - COSTRUZIONE, ACQUISIZIONE E/O RISTRUTTURAZIONE DI FABBRICATI PRODUTTIVI AZIENDALI </t>
  </si>
  <si>
    <t>0005 - INVESTIMENTI NELLA PRODUZIONE DI ENERGIA DA FONTI RINNOVABILI</t>
  </si>
  <si>
    <t>0006 - SPESE GENERALI E TECNICHE</t>
  </si>
  <si>
    <t xml:space="preserve">0007 - ACQUISIZIONE DI PROGRAMMI INFORMATICI COMPRESO IL LORO SVILUPPO E/O BREVETTI, LICENZE </t>
  </si>
  <si>
    <t xml:space="preserve">0008 - DOTAZIONI AZIENDALI (MACCHINE ED ATTREZZATURE) ESCLUSE TRATTRICI E MOTOAGRICOLE </t>
  </si>
  <si>
    <t xml:space="preserve">0009 - DOTAZIONI AZIENDALI: TRATTRICI E MOTOAGRICOLE </t>
  </si>
  <si>
    <t>Intervento/ Sottointervento</t>
  </si>
  <si>
    <t>LISTA INTERVENTI</t>
  </si>
  <si>
    <t>Costo totale investimenti</t>
  </si>
  <si>
    <t>Quantificazione del sostegno</t>
  </si>
  <si>
    <t>1.   DATI IDENTIFICATIVI DEL RICHIEDENTE</t>
  </si>
  <si>
    <t xml:space="preserve"> (devono essere i medesimi della domanda di sostegno e del fascicolo aziendale collegati)</t>
  </si>
  <si>
    <t>1.1a  Cognome Nome</t>
  </si>
  <si>
    <t>Il/La sottoscritto/a</t>
  </si>
  <si>
    <t>nella qualità di</t>
  </si>
  <si>
    <t>riporta i seguenti contatti, se non già indicati nella domanda di sostegno, al fine di facilitare le verifiche istruttorie ed i sopralluoghi</t>
  </si>
  <si>
    <t>1.3  C.U.A.A.</t>
  </si>
  <si>
    <t xml:space="preserve"> (obbligatoria)</t>
  </si>
  <si>
    <t>dichiara di non possedere un sito web</t>
  </si>
  <si>
    <t>oppure</t>
  </si>
  <si>
    <t>Descizione singola azione e articolazione investimenti</t>
  </si>
  <si>
    <t>Intervento / Sottointervento</t>
  </si>
  <si>
    <t>SAL</t>
  </si>
  <si>
    <t>tipo</t>
  </si>
  <si>
    <t>Subtotali e Totali</t>
  </si>
  <si>
    <t>% sostegno</t>
  </si>
  <si>
    <t>COLONNA CALCOLO</t>
  </si>
  <si>
    <t>€ Sostegno</t>
  </si>
  <si>
    <t>C1</t>
  </si>
  <si>
    <t>C2</t>
  </si>
  <si>
    <t>C3</t>
  </si>
  <si>
    <t>C4</t>
  </si>
  <si>
    <t>C5</t>
  </si>
  <si>
    <t>C6</t>
  </si>
  <si>
    <t>C7</t>
  </si>
  <si>
    <t>n° mesi*</t>
  </si>
  <si>
    <t>A6</t>
  </si>
  <si>
    <t>A7</t>
  </si>
  <si>
    <t>A8</t>
  </si>
  <si>
    <t>A9</t>
  </si>
  <si>
    <t>A10</t>
  </si>
  <si>
    <t>Tra gli interventi occorre inserire anche le spese tecniche, le cui % devono essere in linea con il bando e giustificate nella relazione allegata</t>
  </si>
  <si>
    <t>Cod. rif. Fabbricato, Macchina, etc.</t>
  </si>
  <si>
    <t>TOTALE OPERAZIONE</t>
  </si>
  <si>
    <t>Titolare di azienda agricola omonima</t>
  </si>
  <si>
    <t>campi nei quali è presente una formula automatica che determina il risultato, non modificare</t>
  </si>
  <si>
    <t>campi azzurri</t>
  </si>
  <si>
    <t>campi nei quali si devono inserire i dati richiesti, scrivendo o selezionando dal menù a tendina</t>
  </si>
  <si>
    <t>A11</t>
  </si>
  <si>
    <t>A12</t>
  </si>
  <si>
    <t>A13</t>
  </si>
  <si>
    <t>A14</t>
  </si>
  <si>
    <t>A15</t>
  </si>
  <si>
    <t>A16</t>
  </si>
  <si>
    <t>A17</t>
  </si>
  <si>
    <t>A18</t>
  </si>
  <si>
    <t>A19</t>
  </si>
  <si>
    <t>A20</t>
  </si>
  <si>
    <t>Cognome Nome</t>
  </si>
  <si>
    <t>I dati riportati nel presente modello sono resi disponibili alla Regione Liguria e riproducibili in qualsiasi momento</t>
  </si>
  <si>
    <t>N</t>
  </si>
  <si>
    <t>1</t>
  </si>
  <si>
    <t>2</t>
  </si>
  <si>
    <t>3</t>
  </si>
  <si>
    <t>4</t>
  </si>
  <si>
    <t>5</t>
  </si>
  <si>
    <t>Riferimento a intervento</t>
  </si>
  <si>
    <t xml:space="preserve">nei campi SCELTA o nelle caselle di selezione </t>
  </si>
  <si>
    <r>
      <t xml:space="preserve">evidenziare l'opzione voluta con una </t>
    </r>
    <r>
      <rPr>
        <b/>
        <sz val="18"/>
        <rFont val="Arial"/>
        <family val="2"/>
      </rPr>
      <t xml:space="preserve">X </t>
    </r>
  </si>
  <si>
    <t xml:space="preserve">alcuni campi formula prendono colore </t>
  </si>
  <si>
    <t xml:space="preserve">o </t>
  </si>
  <si>
    <t>verde</t>
  </si>
  <si>
    <t>firma</t>
  </si>
  <si>
    <t>-  sia chiaro che gli stessi sono in linea con le previsioni del bando della sottomisura e più in generale del PSR 2014 2020;</t>
  </si>
  <si>
    <t>-  si possano valutare gli obiettivi che l'azienda si pone e le modalità con cui intende raggiungerli, nonché gli impegni derivanti;</t>
  </si>
  <si>
    <t>a seconda che l'esito sia rispettivamente negativo o positivo</t>
  </si>
  <si>
    <t>altro</t>
  </si>
  <si>
    <t>ALLEGATI</t>
  </si>
  <si>
    <t>a)</t>
  </si>
  <si>
    <t>b)</t>
  </si>
  <si>
    <t>Descrizione degli investimenti - Quadro Generale</t>
  </si>
  <si>
    <t>Basilico in serra</t>
  </si>
  <si>
    <t>Data</t>
  </si>
  <si>
    <t>Luogo</t>
  </si>
  <si>
    <t>copia/dichiarazione sostitutiva di autorizzazioni, concessioni, licenze, permessi, nulla osta, denunce, comunicazioni attestanti l’immediata cantierabilità ed eseguibilità delle opere previste</t>
  </si>
  <si>
    <t>6</t>
  </si>
  <si>
    <t>7</t>
  </si>
  <si>
    <t>8</t>
  </si>
  <si>
    <t>9</t>
  </si>
  <si>
    <t>10</t>
  </si>
  <si>
    <t>Focus Area 2.a</t>
  </si>
  <si>
    <t>es. F1 / CM1 per Fabbricato 1 e Computo Metrico 1</t>
  </si>
  <si>
    <t>che utilizzerà per la pubblicità al sostegno ricevuto</t>
  </si>
  <si>
    <t>Per problemi di visualizzazione del Menù a tendina, scorrendo verso il basso appare la lista Interventi/Sottointerventi con caratteri più leggibili</t>
  </si>
  <si>
    <t>LISTA INTERVENTI / SOTTOINTERVENTI</t>
  </si>
  <si>
    <t>importo spese</t>
  </si>
  <si>
    <t>Investimenti nella creazione e nello sviluppo di attività extra-agricole</t>
  </si>
  <si>
    <t>1.4 Codice ATECO principale</t>
  </si>
  <si>
    <t>Società di persone - Società semplice</t>
  </si>
  <si>
    <t>Società di persone - Società in nome collettivo</t>
  </si>
  <si>
    <t>Società di persone - Società in accomandita semplice</t>
  </si>
  <si>
    <t>Società di capitali - Societa a responsabilità limitata</t>
  </si>
  <si>
    <t>Società di capitali - Societa per azioni</t>
  </si>
  <si>
    <t>Società di capitali - Societa in accomandita per azioni</t>
  </si>
  <si>
    <t>Cooperative</t>
  </si>
  <si>
    <t>Società di capitali - Societa a responsabilità limitata con unico socio</t>
  </si>
  <si>
    <r>
      <rPr>
        <b/>
        <sz val="18"/>
        <rFont val="Arial"/>
        <family val="2"/>
      </rPr>
      <t>DICHIARA</t>
    </r>
    <r>
      <rPr>
        <b/>
        <sz val="14"/>
        <rFont val="Arial"/>
        <family val="2"/>
      </rPr>
      <t xml:space="preserve"> che i dati riportati sono aderenti alla realtà, ovvero:</t>
    </r>
  </si>
  <si>
    <t>X</t>
  </si>
  <si>
    <t>Il quadro aziendale fa riferimento allo stato desumibile dal Fascicolo Aziendale al momento della presentazione della domanda di sostegno</t>
  </si>
  <si>
    <t>I dati dell'impresa fanno riferimento a quanto desumibile dal Registro delle Imprese CCIAA</t>
  </si>
  <si>
    <t xml:space="preserve"> </t>
  </si>
  <si>
    <t>Codice Fiscale:</t>
  </si>
  <si>
    <t>CF</t>
  </si>
  <si>
    <t>totale</t>
  </si>
  <si>
    <t>L’attuazione di interventi previsti dalla sottomisura 6.4 “Investimenti nella creazione e nello sviluppo di attività extra-agricole” presuppone tra l’altro un’analisi dell’azienda in modo tale che:</t>
  </si>
  <si>
    <t>1.6  Telefono:</t>
  </si>
  <si>
    <t>1.7</t>
  </si>
  <si>
    <t>1.8 l'azienda dispone di un proprio sito web all'indirizzo URL</t>
  </si>
  <si>
    <t>Data di nascita</t>
  </si>
  <si>
    <t xml:space="preserve"> Cognome Nome</t>
  </si>
  <si>
    <t>data di nascita</t>
  </si>
  <si>
    <t>percentuale di partecipazione</t>
  </si>
  <si>
    <t>carica</t>
  </si>
  <si>
    <t>punteggio teorico massimo</t>
  </si>
  <si>
    <t>1.1 Imprenditore individuale agricolo - Società con socio unico o amministratore unico</t>
  </si>
  <si>
    <t>1.2 Società di persone con più soci (Società semplice - Società in nome collettivo - Società in accomandita semplice)</t>
  </si>
  <si>
    <t>1.3 Società di capitali o cooperative con più soci amministratori (Società a responsabilità limitata - Società per azioni - Società in accom. per azioni - Cooperative)</t>
  </si>
  <si>
    <t>età ponderata</t>
  </si>
  <si>
    <t>unità impiegate</t>
  </si>
  <si>
    <t>fino a 30000</t>
  </si>
  <si>
    <t>30001 - 50000</t>
  </si>
  <si>
    <t>50001 - 75000</t>
  </si>
  <si>
    <t>75001 - 100000</t>
  </si>
  <si>
    <t>oltre 100000</t>
  </si>
  <si>
    <t>Consistenza     Superficie (ha)       Capi (n°)</t>
  </si>
  <si>
    <t>Giornate a ettaro o a capo di bestiame</t>
  </si>
  <si>
    <t>Giornate Lavorative Agricole</t>
  </si>
  <si>
    <t>Colonna Controllo 40%</t>
  </si>
  <si>
    <t>Colture cerealicole da granella</t>
  </si>
  <si>
    <t>Foraggere annuali (mais a maturazione cerosa, sorgo, ecc.)</t>
  </si>
  <si>
    <t>Foraggere poliennali (es. erba medica, trifoglio, ecc)</t>
  </si>
  <si>
    <t>B1</t>
  </si>
  <si>
    <t xml:space="preserve">Patate </t>
  </si>
  <si>
    <t>B2</t>
  </si>
  <si>
    <t xml:space="preserve">Rose da fiore reciso in pieno campo </t>
  </si>
  <si>
    <t>B3</t>
  </si>
  <si>
    <t xml:space="preserve">Altre colture floricole poliennali in pieno campo (mimosa, ginestra, calle, ecc) </t>
  </si>
  <si>
    <t>B4</t>
  </si>
  <si>
    <t>Colture per fronde da recidere in pieno campo (eucaliptus, pittosporo, ecc.)</t>
  </si>
  <si>
    <t>B5</t>
  </si>
  <si>
    <t>Colture floricole specializzate in vaso in pieno campo (compreso piante aromatiche)</t>
  </si>
  <si>
    <t>B6</t>
  </si>
  <si>
    <t>Colture floricole annuali in pieno campo</t>
  </si>
  <si>
    <t>B7</t>
  </si>
  <si>
    <t>Colture floricole annuali o in vaso in coltura protetta</t>
  </si>
  <si>
    <t>B8</t>
  </si>
  <si>
    <t>Colture floricole altamente specializzate da recidere in coltura protetta (rose, gerbera, orchidea, garofani)</t>
  </si>
  <si>
    <t>B9</t>
  </si>
  <si>
    <t xml:space="preserve">Altre colture floricole poliennali in coltura protetta </t>
  </si>
  <si>
    <t>B10</t>
  </si>
  <si>
    <t xml:space="preserve">Fiori per la produzione di fiori secchi </t>
  </si>
  <si>
    <t>B11</t>
  </si>
  <si>
    <t>Orto stagionale e orto consociato con frutteto</t>
  </si>
  <si>
    <t>B12</t>
  </si>
  <si>
    <t>Orto in coltura intensiva a rotazione</t>
  </si>
  <si>
    <t>B13</t>
  </si>
  <si>
    <t>Orto in serra</t>
  </si>
  <si>
    <t>B14</t>
  </si>
  <si>
    <t>B15</t>
  </si>
  <si>
    <t>Vivaio per la produzione di piantine da orto</t>
  </si>
  <si>
    <t>Vigneto specializzato</t>
  </si>
  <si>
    <t>Oliveto</t>
  </si>
  <si>
    <t>Frutteto specializzato</t>
  </si>
  <si>
    <t>Castagneto da frutto</t>
  </si>
  <si>
    <t>Noccioleto</t>
  </si>
  <si>
    <t>Altra frutta da guscio</t>
  </si>
  <si>
    <t>Piccoli frutti (lamponi, mirtilli, ribes, rovo, ecc)</t>
  </si>
  <si>
    <t>D1</t>
  </si>
  <si>
    <t>Prati permanenti</t>
  </si>
  <si>
    <t>D2</t>
  </si>
  <si>
    <t>Pascoli permanenti su terreni di buona o media qualità</t>
  </si>
  <si>
    <t>D3</t>
  </si>
  <si>
    <t>Pascoli permanenti a bassa resa</t>
  </si>
  <si>
    <t>E1</t>
  </si>
  <si>
    <t>Vacche da latte in stabulazione libera</t>
  </si>
  <si>
    <t>E2a</t>
  </si>
  <si>
    <t>Vacche in stabulazione fissa da latte</t>
  </si>
  <si>
    <t>E2b</t>
  </si>
  <si>
    <t>Vacche in stabulazione fissa da carne</t>
  </si>
  <si>
    <t>E3</t>
  </si>
  <si>
    <t>Vacche nutrici</t>
  </si>
  <si>
    <t>E4</t>
  </si>
  <si>
    <t>Bovini carne/allievi</t>
  </si>
  <si>
    <t>E5a</t>
  </si>
  <si>
    <t>Equini da carne</t>
  </si>
  <si>
    <t>E5b</t>
  </si>
  <si>
    <t>Equini da sella</t>
  </si>
  <si>
    <t>E6</t>
  </si>
  <si>
    <t>Fattrici equini</t>
  </si>
  <si>
    <t>E7</t>
  </si>
  <si>
    <r>
      <t xml:space="preserve">Cagne fattrici </t>
    </r>
    <r>
      <rPr>
        <sz val="14"/>
        <rFont val="Arial"/>
        <family val="2"/>
      </rPr>
      <t>(deve essere rispettata la L. 349/1993)</t>
    </r>
  </si>
  <si>
    <t>E8</t>
  </si>
  <si>
    <t>Pecore da latte</t>
  </si>
  <si>
    <t>E9a</t>
  </si>
  <si>
    <t>Altri ovini da latte</t>
  </si>
  <si>
    <t>E9b</t>
  </si>
  <si>
    <t>Altri ovini da carne</t>
  </si>
  <si>
    <t>E10</t>
  </si>
  <si>
    <t>Capre da latte</t>
  </si>
  <si>
    <t>E11</t>
  </si>
  <si>
    <t>Altri caprini da latte</t>
  </si>
  <si>
    <t>E12</t>
  </si>
  <si>
    <t>Altri caprini da carne</t>
  </si>
  <si>
    <t>E13</t>
  </si>
  <si>
    <t>Suini scrofe</t>
  </si>
  <si>
    <t>E14</t>
  </si>
  <si>
    <t>Altri suini</t>
  </si>
  <si>
    <t>E15</t>
  </si>
  <si>
    <t>Allevamenti avicoli (ogni 100 capi) - da carne</t>
  </si>
  <si>
    <t>E16</t>
  </si>
  <si>
    <t>Allevamenti avicoli (ogni 100 capi) - ovaiole</t>
  </si>
  <si>
    <t>E17</t>
  </si>
  <si>
    <t>Allevamenti avicoli (ogni 100 capi) - altro</t>
  </si>
  <si>
    <t>E18</t>
  </si>
  <si>
    <t>Allevamenti avicoli con allevamento a terra (ogni 100 capi) - da carne</t>
  </si>
  <si>
    <t>E19</t>
  </si>
  <si>
    <t>Allevamenti avicoli con allevamento a terra (ogni 100 capi) - ovaiole</t>
  </si>
  <si>
    <t>E20</t>
  </si>
  <si>
    <t>Allevamenti avicoli con allevamento a terra (ogni 100 capi) - altro</t>
  </si>
  <si>
    <t>E21</t>
  </si>
  <si>
    <t xml:space="preserve">Animali cunicoli (giornate computate per coniglie madri) </t>
  </si>
  <si>
    <t>E22</t>
  </si>
  <si>
    <t>Api stanziali (giornate computate per alveare)</t>
  </si>
  <si>
    <t>E23</t>
  </si>
  <si>
    <t>Api nomadi (giornate computate per alveare)</t>
  </si>
  <si>
    <t>E24</t>
  </si>
  <si>
    <t>Elicicoltura (giornate a ettaro)</t>
  </si>
  <si>
    <t xml:space="preserve">Bosco </t>
  </si>
  <si>
    <t>Raccolta di funghi, frutti e altri prodotti spontanei del bosco</t>
  </si>
  <si>
    <t>Coltivazione intensiva di funghi in strutture protette o ripari naturali</t>
  </si>
  <si>
    <t>H1</t>
  </si>
  <si>
    <t>H2</t>
  </si>
  <si>
    <t>H3</t>
  </si>
  <si>
    <t>Totale</t>
  </si>
  <si>
    <t>TOT</t>
  </si>
  <si>
    <r>
      <t>Fattoria didattica</t>
    </r>
    <r>
      <rPr>
        <b/>
        <i/>
        <sz val="14"/>
        <rFont val="Arial"/>
        <family val="2"/>
      </rPr>
      <t xml:space="preserve"> (indicare solo il n° di persone da ricevere)</t>
    </r>
  </si>
  <si>
    <t>Descrizione sintetica dell'investimento che determina l'aumento del punteggio</t>
  </si>
  <si>
    <t>Codice requisito scheda di classificazione (allegato 5 DGR 1563/2014)</t>
  </si>
  <si>
    <t>ospitalità in fabbricati</t>
  </si>
  <si>
    <t>ospitalità in spazi aperti</t>
  </si>
  <si>
    <t>Incremento di punteggio</t>
  </si>
  <si>
    <t>Incremento di punteggio minimo raggiunto</t>
  </si>
  <si>
    <t>Punteggio minimo richiesto per il tipo di ospitalità</t>
  </si>
  <si>
    <t>Punteggio da scheda di classificazione</t>
  </si>
  <si>
    <t>1.5 Data di apertura del bando</t>
  </si>
  <si>
    <t>arancione</t>
  </si>
  <si>
    <t>Descrizione delle persone e calcolo punteggi per i criteri di selezione collegati</t>
  </si>
  <si>
    <t>numero  posti di lavoro creati dall'investimento</t>
  </si>
  <si>
    <t>SIGLA REGIONALE</t>
  </si>
  <si>
    <t>Attività didattica</t>
  </si>
  <si>
    <t>Coefficiente per attività di fattoria didattica</t>
  </si>
  <si>
    <t>Verifica rapporto di prevalenza tra attività agricola ed attività di fattoria didattica</t>
  </si>
  <si>
    <t>Giornate Lavorative attività didattiche</t>
  </si>
  <si>
    <r>
      <t>Verifica prevalenza, in termini di tempo lavoro, dell’attività agricola rispetto a quella di fattoria didattica</t>
    </r>
  </si>
  <si>
    <t>ARTICOLAZIONE DEGLI INVESTIMENTI</t>
  </si>
  <si>
    <t>Il richiedente DICHIARA che tutti gli interventi previsti sono immediatamente eseguibili, dotati quindi di tutte le necessarie autorizzazioni, concessioni, permessi, ai sensi della DGR 1115/2016</t>
  </si>
  <si>
    <t>esempio ........ Ristrutturazione edilizia di edifico aziendale attualmente ad uso deposito attrezzi (Comune A Foglio X Mappale Y Sub Z), ove verranno rifinite le superfici e sostituiti gli infissi, compresa la realizzazione di tutta l'impiantistica necessaria per destinare i locali a n. 2 unità abitative per l'attività di ospitalità agrituritica</t>
  </si>
  <si>
    <t>Cronoprogramma degli investimenti</t>
  </si>
  <si>
    <t>TOTALE SOSTEGNO RICHIESTO                                   (min € 5.000 max € 200.000)</t>
  </si>
  <si>
    <t>QUANTIFICAZIONE DEL SOSTEGNO RICHIESTO</t>
  </si>
  <si>
    <t>RELAZIONE DESCRITTIVA DEL PIANO DI INVESTIMENTI</t>
  </si>
  <si>
    <t>o</t>
  </si>
  <si>
    <t>campi giallino</t>
  </si>
  <si>
    <t>per Società e Cooperative: deliberazione dell'Organo Competente relativa all'autorizzazione ad effettuare l'investimento, a presentare domanda di sostegno ed alla relativa copertura finanziaria della quota non coperta da contributo</t>
  </si>
  <si>
    <t>Relazioni e perizie tecniche specifiche legate alle diverse tipologie di investimenti ai sensi del bando della sottomisura 6.4</t>
  </si>
  <si>
    <t>in caso di Società o Cooperative: copia dello statuto e dell'eventuale delibera dell'Organo Competente che stabilisce le cariche sociali</t>
  </si>
  <si>
    <t>attestazione per gli interventi che riguardano gli impianti termici, di introduzione di tecnologie innovative volte al risparmio energetico e alla utilizzazione di fonti energetiche rinnovabili</t>
  </si>
  <si>
    <t>Colonna verifica importi</t>
  </si>
  <si>
    <t>presentazione della domanda di sostegno per la sottomisura 6.4</t>
  </si>
  <si>
    <t>piano dettagliato delle attività riconducibili alle "altre attività agrituristiche" previste dalla DGR 1563/2014, che preveda anche un disciplnare di qualità delle attività stesse e la descrizione analitica del tempo lavoro necessario</t>
  </si>
  <si>
    <t>Giornate Lavorative Didattiche</t>
  </si>
  <si>
    <t xml:space="preserve">computo/i metrico/ci estimativo/i con allegata relazione tecnica giustificativa della eventuale quota parte applicata nel caso di interventi su strutture aventi più funzioni n° </t>
  </si>
  <si>
    <t xml:space="preserve">Si forniscono le seguenti indicazioni che meglio specificano quanto indicato nel Piano degli investimenti e quanto richiesto dal bando per la </t>
  </si>
  <si>
    <t>Anni compiuti alla data di apertura del bando</t>
  </si>
  <si>
    <t>Indicare il n° di mesi previsti (a decorrere dalla data di apertura del bando) e la ripartizione delle spese da sostenere per l'eventuale presentazione delle domande di Anticipo (A), Stato Avenzamento Lavori (SAL), Saldo finale (S). Si ricorda che il SAL deve essere un lotto funzionale.</t>
  </si>
  <si>
    <t>1.1) azienda non ancora iscritta alla banca dati degli operatori agrituristici</t>
  </si>
  <si>
    <t>1.2.1) azienda senza ospitalità (senza classificazione)</t>
  </si>
  <si>
    <t>1.2.2) azienda con ospitalità (con classificazione già presentata alla Regione)</t>
  </si>
  <si>
    <t>1.3.1) azienda senza ospitalità (senza classificazione)</t>
  </si>
  <si>
    <t>1.3.2) azienda con ospitalità (con classificazione già presentata alla Regione)</t>
  </si>
  <si>
    <t>SPECIFICARE IL TIPO DI OSPITALITA'</t>
  </si>
  <si>
    <t>1.2) azienda già iscritta alla banca dati degli operatori agrituristici per cui l’investimento non modificherà l’attività in termini di giornate agrituristiche</t>
  </si>
  <si>
    <t>1.3) azienda già iscritta alla banca dati degli operatori agrituristici per cui l’investimento modificherà l’attività in termini di giornate agrituristiche</t>
  </si>
  <si>
    <t>compilare a secondo della tipologia di impresa il punto 1.1,  il punto 1.2 o il punto 1.3</t>
  </si>
  <si>
    <t>Note per la compilazione della sezione:</t>
  </si>
  <si>
    <t>- compilare, in base alla tipologia di impresa, la sezione 1.1, la sezione 1.2 o la sezione 1.3</t>
  </si>
  <si>
    <t>- inserire, nella sezione 1.5, le persone impiegate stabilmente nell'attività agricola risultanti dalla situazione aziendale INPS (la sezione conteggia in automatico     i nuovi posti di lavoro creati [sezione 1.4])</t>
  </si>
  <si>
    <t>anni compiuti alla data d apertura del bando</t>
  </si>
  <si>
    <t>Iscrizione INPS sede di</t>
  </si>
  <si>
    <r>
      <t>1.5 Elenco persone stabilmente impiegate nell’attività agricola risultanti da situazione aziendale INPS sezione agricola (</t>
    </r>
    <r>
      <rPr>
        <b/>
        <u val="single"/>
        <sz val="16"/>
        <rFont val="Arial"/>
        <family val="2"/>
      </rPr>
      <t>nel calcolo delle unità impiegate sono considerate anche quelle create dall'investimento</t>
    </r>
    <r>
      <rPr>
        <b/>
        <sz val="16"/>
        <rFont val="Arial"/>
        <family val="2"/>
      </rPr>
      <t>)</t>
    </r>
  </si>
  <si>
    <t>tipologia lavoratore</t>
  </si>
  <si>
    <t>sezione iscrizione INPS</t>
  </si>
  <si>
    <t>numero iscrizione INPS</t>
  </si>
  <si>
    <t>lavoratori autonomi</t>
  </si>
  <si>
    <t>lavoratori dipendenti</t>
  </si>
  <si>
    <t>… specificare se presenti casi particolari che non trovano riscontro nella sezione generale</t>
  </si>
  <si>
    <r>
      <t>1) Campo di applicazione attività agrituristiche (</t>
    </r>
    <r>
      <rPr>
        <b/>
        <i/>
        <u val="single"/>
        <sz val="20"/>
        <rFont val="Arial"/>
        <family val="2"/>
      </rPr>
      <t>compilare, a secondo dei casi, alternativamente il punto 1.1; 1.2 con alternativamente i punti 1.2.1 o 1.2.2; 1.3 con alternativamente il punto 1.3.1 o 1.3.2</t>
    </r>
    <r>
      <rPr>
        <b/>
        <sz val="20"/>
        <rFont val="Arial"/>
        <family val="2"/>
      </rPr>
      <t>)</t>
    </r>
  </si>
  <si>
    <t>Prevalenza dell'attività per campo di applicazione fattorie didattiche</t>
  </si>
  <si>
    <t>Prevalenza dell'attività e requisiti di accesso per campo di applicazione attività agrituristiche</t>
  </si>
  <si>
    <t>… illustrare le tecnologie e/o le fonti che si intendono utilizzare</t>
  </si>
  <si>
    <t>4   NOTE</t>
  </si>
  <si>
    <t>Codice requisito scheda di classificazione</t>
  </si>
  <si>
    <t>eventuale documentazione fotografica</t>
  </si>
  <si>
    <t>relazione tecnica illustrativa della scelta del bene e dei motivi di unicità del preventivo proposto per beni e programmi informatici afferenti ad impianti o processi innovativi per i quali non è possibile reperire tre differenti offerte comparabili tra di loro</t>
  </si>
  <si>
    <t>relazione tecnica illustrativa con analisi dei prezzi nel caso di realizzazione di opere  non compresi in prezziari</t>
  </si>
  <si>
    <t>cartografie, planimetrie e altra documentazione progettuale utile alla descrizione dell'investimento in progetto</t>
  </si>
  <si>
    <t>Rif (fabbricato,  computo, preventivo)</t>
  </si>
  <si>
    <t>Riportare l'ordinamento produttivo desumibile dalla scheda di validazione del fascicolo aziendale allegata</t>
  </si>
  <si>
    <t>per il campo di applicazione fattoria didattica, nei casi esplicitati nel foglio PrevFD, modulo per Fattorie Didattiche dell'allegato 7</t>
  </si>
  <si>
    <t>per il campo di applicazione fattoria didattica, nei casi esplicitati nel foglio PrevFD, scheda di validazione del fascicolo aziendale</t>
  </si>
  <si>
    <t>per il campo di applicazione fattoria didattica, nei casi esplicitati nel foglio PrevFD, allegato 7 comprensivo del modulo per Fattorie Didattiche, corredato del foglio excel di calcolo dell'attività e di scheda di validazione del fascicolo aziendale</t>
  </si>
  <si>
    <t>per il campo di applicazione attività agrituristiche, nei casi previsti dal bando ed esplicitati nel foglio PrevAGT, allegato 7 corredato del foglio excel di calcolo dell'attività e di scheda di validazione del fascicolo aziendale</t>
  </si>
  <si>
    <t>RELAZIONE TECNICO ECONOMICA</t>
  </si>
  <si>
    <r>
      <t xml:space="preserve">preventivi per l'acquisto di macchine e attrezzature elencati </t>
    </r>
    <r>
      <rPr>
        <b/>
        <u val="single"/>
        <sz val="16"/>
        <rFont val="Arial"/>
        <family val="2"/>
      </rPr>
      <t>negli appositi allegati tabellari</t>
    </r>
    <r>
      <rPr>
        <b/>
        <sz val="16"/>
        <rFont val="Arial"/>
        <family val="2"/>
      </rPr>
      <t xml:space="preserve"> (per ciascun sottointervento e con copia fotostatica dei preventivi stessi)</t>
    </r>
  </si>
  <si>
    <r>
      <t xml:space="preserve">preventivi per la fornitura di servizi elencati </t>
    </r>
    <r>
      <rPr>
        <b/>
        <u val="single"/>
        <sz val="16"/>
        <rFont val="Arial"/>
        <family val="2"/>
      </rPr>
      <t>negli appositi allegati tabellari</t>
    </r>
    <r>
      <rPr>
        <b/>
        <sz val="16"/>
        <rFont val="Arial"/>
        <family val="2"/>
      </rPr>
      <t xml:space="preserve"> (per ciascun sottointervento e con copia fotostatica dei preventivi stessi)</t>
    </r>
  </si>
  <si>
    <r>
      <t xml:space="preserve">preventivi per l'acquisto di programmi informatici elencati </t>
    </r>
    <r>
      <rPr>
        <b/>
        <u val="single"/>
        <sz val="16"/>
        <rFont val="Arial"/>
        <family val="2"/>
      </rPr>
      <t>negli appositi allegati tabellari</t>
    </r>
    <r>
      <rPr>
        <b/>
        <sz val="16"/>
        <rFont val="Arial"/>
        <family val="2"/>
      </rPr>
      <t xml:space="preserve"> (per ciascun sottointervento e con copia fotostatica dei preventivi stessi)</t>
    </r>
  </si>
  <si>
    <t>ELENCO DELLA DOCUMENTAZIONE ALLEGATA ALLA DOMANDA E ALLA RELAZIONE TECNICO ECONOMICA</t>
  </si>
  <si>
    <t>Una copia della Relazione deve rimane all’agricoltore allegata alla relativa domanda</t>
  </si>
  <si>
    <t>NOTA BENE: per gli interventi che richiedono un titolo autorizzativo o di altro tipo rilasciato da un ente terzo la documentazione fornita dovrà essere conforme a quella approvata  dall’ente competente sul titolo stesso; i preventivi allegati devono essere conformi al punto 3.2 della DGR 1115/2016 [confrontabili, rilasciati da tre fornitori diversi, competitivi rispetto ai prezzi di mercato, generalità della ditta che fornisce il preventivo (denominazione, partita iva, indirizzo, contatti telefono/email), data di emissione]</t>
  </si>
  <si>
    <t>Sottoscrizione della Relazione tecnico economica in tutti i suoi fogli</t>
  </si>
  <si>
    <t>1.4 Nuovi posti di lavoro creati dall'investimento da mantenere per il periodo di vincolo decennale (per questo criterio il bando stabilisce che un posto di lavoro a tempo pieno (o equivalente full-time) è pari ad almeno 180 giornate lavorative extra-agricole nell’azienda. Le giornate di lavoro sono calcolate in base alla tabella C allegata alla DGR 1563/2014. Ai fini del punteggio anche frazioni dell’unità lavorative così come sopra definite)</t>
  </si>
  <si>
    <t>Campo di applicazione attività agrituristiche</t>
  </si>
  <si>
    <t>azienda già iscritta alla banca dati degli operatori agrituristici per cui l’investimento non modificherà l’attività in termini di giornate agrituristiche</t>
  </si>
  <si>
    <t>azienda già iscritta alla banca dati degli operatori agrituristici per cui l’investimento modificherà l’attività in termini di giornate agrituristiche</t>
  </si>
  <si>
    <t>azienda non ancora iscritta alla banca dati degli operatori agrituristici</t>
  </si>
  <si>
    <t>Campo di applicazione fattorie didattiche</t>
  </si>
  <si>
    <t>azienda che già svolge attività di fattoria didattica ed attività agrituristica, dove l'investimento per l'attività didattica non modificherà l’attività in termini di giornate agrituristiche</t>
  </si>
  <si>
    <t>aziende che già svolgono attività agrituristica ed intendono investire nel campo di attività di fattoria didattica</t>
  </si>
  <si>
    <t>1.1 aziende che già svolgono attività agrituristica ed intendono investire nel campo di attività di fattoria didattica</t>
  </si>
  <si>
    <t xml:space="preserve">1) Campo di applicazione fattorie didattiche </t>
  </si>
  <si>
    <t>1.2.2) azienda già iscritta all'elenco regionale delle fattorie didattiche che svolge solo attività didattica e l'investimento modificherà l'attività</t>
  </si>
  <si>
    <t>DA COMPILARE OBBLIGATORIAMENTE PER LE TIPOLOGIE INDICATE AL PUNTO 1.2.1, 1.2.2 e 1.2.3</t>
  </si>
  <si>
    <t>1.2 aziende che già svolgono o vorranno svolgere esclusivamente l'attività di fattoria didattica ed intendono investire nel relativo campo di attività</t>
  </si>
  <si>
    <t>azienda già iscritta all'elenco regionale delle fattorie didattiche che svolge solo attività didattica e l'investimento non modificherà l'attività</t>
  </si>
  <si>
    <t>azienda già iscritta all'elenco regionale delle fattorie didattiche che svolge solo attività didattica e l'investimento modificherà l'attività</t>
  </si>
  <si>
    <t>1.1.1) azienda che già svolge attività agrituristica e vorrà svolgere anche attività di fattoria didattica</t>
  </si>
  <si>
    <t>1.1.2) azienda che già svolge attività di fattoria didattica ed attività agrituristica, dove l'investimento per l'attività didattica non modificherà l’attività in termini di giornate agrituristiche</t>
  </si>
  <si>
    <t>1.1.3) azienda che già svolge attività di fattoria didattica ed attività agrituristica, in cui l'investimento per l'attività didattica modificherà l’attività in termini di giornate agrituristiche</t>
  </si>
  <si>
    <t>1.2.1) azienda non iscritta all'elenco regionale delle fattorie didattiche che svolgerà solo attività didattica</t>
  </si>
  <si>
    <t>1.2.2) azienda già iscritta all'elenco regionale delle fattorie didattiche che svolge solo attività didattica e l'investimento non modificherà l'attività</t>
  </si>
  <si>
    <t>azienda non iscritta all'elenco regionale delle fattorie didattiche che svolgerà solo attività didattica</t>
  </si>
  <si>
    <r>
      <t>CRONOPROGRAMMA (</t>
    </r>
    <r>
      <rPr>
        <b/>
        <i/>
        <sz val="18"/>
        <rFont val="Arial"/>
        <family val="2"/>
      </rPr>
      <t>Si ricorda che la domanda di pagamento a saldo dovrà essere presentata entro 6 mesi dalla data di ammissione al sostegno per le domande che comprendono esclusivamente l’acquisto di macchine e attrezzature, ed entro 18 mesi dalla data di ammissione al sostegno per le altre domande, pena la decadenza della domanda di sostegno, la revoca della concessione ed il recupero di eventuali contributi già erogat</t>
    </r>
    <r>
      <rPr>
        <b/>
        <sz val="18"/>
        <rFont val="Arial"/>
        <family val="2"/>
      </rPr>
      <t>i)</t>
    </r>
  </si>
  <si>
    <t>Numero nuovi posti di lavoro creati dall'investimento</t>
  </si>
  <si>
    <t>azienda che già svolge attività agrituristica e vorrà svolgere anche attività di fattoria didattica o azienda che già svolge attività di fattoria didattica ed attività agrituristica, in cui l'investimento per l'attività didattica modificherà l’attività in termini di giornate agrituristiche</t>
  </si>
  <si>
    <t>numero di giornate di attività didattica</t>
  </si>
  <si>
    <t>nuovi posti di lavoro creati dall'investimento</t>
  </si>
  <si>
    <t>Costo dell'operazione per UL</t>
  </si>
  <si>
    <t>- compilare la sezione 1.4 nel caso di nuovi posti di lavoro creati dall'investimento</t>
  </si>
  <si>
    <t>aziende che già svolgono o vorranno svolgere esclusivamente l'attività di fattoria didattica ed intendono investire nel relativo campo di attività</t>
  </si>
  <si>
    <t>conteggio opzioni spuntate</t>
  </si>
  <si>
    <t>1A ATTIVITA' AGRITURISTICHE - A1 IMMOBILI - 1 opere edili di recupero dei fabbricati aziendali esistenti riconducibili agli interventi di manutenzione straordinaria o restauro e risanamento conservativo o ristrutturazione edilizia (Legge regionale 16/2008)</t>
  </si>
  <si>
    <t>1A ATTIVITA' AGRITURISTICHE - A1 IMMOBILI - 2 realizzazione e/o adeguamenti degli impianti igienico sanitari e/o tecnologico funzionali</t>
  </si>
  <si>
    <t>1A ATTIVITA' AGRITURISTICHE - A1 IMMOBILI - 3 sistemazioni di aree esterne da destinare a piazzole per la sosta in spazi aperti di tende, roulottes e caravan</t>
  </si>
  <si>
    <t>1A ATTIVITA' AGRITURISTICHE - A1 IMMOBILI - 4 realizzazione di strutture sportive dimensionate all`attività agrituristica esercitata dall`azienda</t>
  </si>
  <si>
    <t>1A ATTIVITA' AGRITURISTICHE - A1 IMMOBILI - 5 realizzazioni di percorsi sportivi/escursionistici/ricreativi all’interno dell’azienda agricola</t>
  </si>
  <si>
    <t>1A ATTIVITA' AGRITURISTICHE - A1 IMMOBILI - 6 creazione dei servizi igienici per gli agricampeggi (compresi i prefabbricati purché realizzati con materiali naturali)</t>
  </si>
  <si>
    <t>1A ATTIVITA' AGRITURISTICHE - A2 MACCHINARI ED ATTREZZATURE - 1 acquisto o leasing, con patto di acquisto, di nuovi macchinari e attrezzature</t>
  </si>
  <si>
    <t>2B FATTORIE DIDATTICHE - B1 IMMOBILI - 1 opere edili di recupero dei fabbricati aziendali esistenti riconducibili agli interventi di manutenzione straordinaria o restauro e risanamento conservativo o ristrutturazione edilizia (Legge regionale 16/2008)</t>
  </si>
  <si>
    <t>2B FATTORIE DIDATTICHE - B1 IMMOBILI - 2 realizzazione e/o adeguamenti degli impianti igienico sanitari e/o tecnologico funzionali</t>
  </si>
  <si>
    <t>2B FATTORIE DIDATTICHE - B1 IMMOBILI - 3 creazione dei servizi igienici per gli agricampeggi (compresi i prefabbricati purché realizzati con materiali naturali)</t>
  </si>
  <si>
    <t>2B FATTORIE DIDATTICHE - B1 IMMOBILI - 4 realizzazioni di percorsi didattici</t>
  </si>
  <si>
    <t>2B FATTORIE DIDATTICHE - B2 MACCHINARI ED ATTREZZATURE - 1 acquisto o leasing, con patto di acquisto, di nuovi macchinari e attrezzature</t>
  </si>
  <si>
    <t>1A ATTIVITA' AGRITURISTICHE - A3 INVESTIMENTI IMMATERIALI acquisto di programmi informatici</t>
  </si>
  <si>
    <t>2B FATTORIE DIDATTICHE - B3 INVESTIMENTI IMMATERIALI acquisto di programmi informatici</t>
  </si>
  <si>
    <t>se già acquisito, copia fotostatica attestato di attiva partecipazione ad un corso formativo per operatore di Fattoria Didattica ai sensi della DGR 135/2006</t>
  </si>
  <si>
    <t>La relazione deve essere compilato in tutte le sue parti</t>
  </si>
  <si>
    <t>RT1</t>
  </si>
  <si>
    <t>RT2</t>
  </si>
  <si>
    <t>RT3</t>
  </si>
  <si>
    <t>RT4</t>
  </si>
  <si>
    <t>RT5</t>
  </si>
  <si>
    <t>RT6</t>
  </si>
  <si>
    <t>RT7</t>
  </si>
  <si>
    <t>RT8</t>
  </si>
  <si>
    <t>RT9</t>
  </si>
  <si>
    <t>RT10</t>
  </si>
  <si>
    <t>RT11</t>
  </si>
  <si>
    <t>RT12</t>
  </si>
  <si>
    <t>RT13</t>
  </si>
  <si>
    <t>RT14</t>
  </si>
  <si>
    <t>RT15</t>
  </si>
  <si>
    <t>RT16</t>
  </si>
  <si>
    <t>RT17</t>
  </si>
  <si>
    <t>RT18</t>
  </si>
  <si>
    <t>RT19</t>
  </si>
  <si>
    <t>RT20</t>
  </si>
  <si>
    <t>3A SPESE GENERALI E TECNICHE SU COSTI RELATIVI A BENI IMMOBILI</t>
  </si>
  <si>
    <t>3B SPESE GENERALI E TECNICHE SU COSTI RELATIVI A BENI MOBILI O INVESTIMENTI IMMATERIALI</t>
  </si>
  <si>
    <t>ATTENZIONE, RIPORTARE NELLA DESCRIZIONE DEGLI INTERVENTI DEL FOGLIO DI CALCOLO ANCHE LE SPESE GENERALI E TECNICHE, SUL SIAR VENGONO INVECE CALCOLATE AUTOMATICAMENTE IN BASE ALLA TIPOLOGIA DI INVESTIMENTO</t>
  </si>
  <si>
    <t>dichiarazioni sostitutive di atti di notorietà attestanti l’immediata cantierabilità per casi particolari (es. CILA, SCIA, SCIA alternativa P.C.)</t>
  </si>
  <si>
    <t>I dati personali ed aziendali acquisiti con il presente modello, sono trattati dalla Regione Liguria nel rispetto della normativa vigente, in particolare del Decreto Legislativo 10 agosto 2018, n. 101  "Disposizioni per l’adeguamento della normativa nazionale alle disposizioni del regolamento (UE) 2016/679 del Parlamento europeo e del Consiglio, del 27 aprile 2016, relativo alla protezione delle persone fisiche con riguardo al trattamento dei dati personali, nonché alla libera circolazione di tali dati e che abroga la direttiva 95/46/CE (regolamento generale sulla protezione dei dati)"</t>
  </si>
  <si>
    <t>I dati forniti vengono trattati dalla Regione Liguria nel rispetto della normativa vigente, come previsto dal Decreto legislativo n. 101/2018</t>
  </si>
  <si>
    <t xml:space="preserve">… specificare le attività di agriturismo o di fattoria didattica attuali e quelle si intendono sviluppare con il sostegno del bando </t>
  </si>
  <si>
    <t>4.  DESCRIZIONE, PER GLI INTERVENTI CHE RIGUARDANO GLI IMPIANTI TERMICI, DELL'’INTRODUZIONE DI TECNOLOGIE INNOVATIVE VOLTE AL RISPARMIO ENERGETICO E ALLA UTILIZZAZIONE DI FONTI ENERGETICHE RINNOVABILI</t>
  </si>
  <si>
    <t>2. DESCRIZIONE DELL'ATTIVITA' EXTRA-AGRICOLA CHE SI VUOLE SVILUPPARE CON IL SOSTEGNO DEL BANDO</t>
  </si>
  <si>
    <t>La presenta relazione tecnica viene sottoscritta dal richiedente/rappresentante legale per presa visione e dichiarazione che la stessa è in tutto e per tutto aderente al vero e conforme alle tabelle seguenti del Piano degli investimenti ed ai dati riportati sul Fascicolo Aziendale</t>
  </si>
  <si>
    <t>Versione 1</t>
  </si>
  <si>
    <t>SOTTOMISURA 6.4 DGR 1188/2018</t>
  </si>
  <si>
    <t>gg lavorative</t>
  </si>
  <si>
    <t>azienda iscritta al registro regionale delle aziende agricole sociali previsto dall’articolo 4 della Legge regionale 36/2013</t>
  </si>
  <si>
    <t>SI</t>
  </si>
  <si>
    <t>NO</t>
  </si>
  <si>
    <t>numero giornate anno dedicate all'accoglienza, compresa l'informazione delle attività aziendali</t>
  </si>
  <si>
    <t>numero giornate anno dedicate alla didattica</t>
  </si>
  <si>
    <t>numero giornate anno dedicate all'accompagnamento in percorsi</t>
  </si>
  <si>
    <t>numero giornate anno dedicate alla cura e sostegno degli ospiti</t>
  </si>
  <si>
    <t>numero giornate anno dedicate alla preparazione della sala per la somministrazione dei pasti</t>
  </si>
  <si>
    <t>numero giornate anno dedicate all'attività di cucina dedicata agli ospiti</t>
  </si>
  <si>
    <t>numero giornate anno dedicate alla contabilità legata all'attività di A.S.</t>
  </si>
  <si>
    <t>numero giornate anno dedicate al coordinamento dei servizi di A.S.</t>
  </si>
  <si>
    <t>descrizione attività</t>
  </si>
  <si>
    <t>numero giornate anno dedicate l'acquisizione/fornitura di specifiche competenze, anche professionali, purché non siano finalizzate alla realizziazione di prodotti reimpiegati e/o commercializzati da parte dell'azienda stessa</t>
  </si>
  <si>
    <t>numero giornate anno dedicate alle pulizie collegate alle attività sociali</t>
  </si>
  <si>
    <t>numero giornate anno dedicate alle attività in ambito sociale</t>
  </si>
  <si>
    <t>L’attività di trasformazione e commercializzazione deve avvenire all’interno dell’azienda agricola e deve riguardare esclusivamente prodotti agricoli, di cui all’allegato I del Trattato, di origine aziendale. Fanno eccezione gli ingredienti complementari necessari per motivi di trasformazione. Il prodotto ottenuto dalla trasformazione non può essere un prodotto elencato nell’allegato I del Trattato</t>
  </si>
  <si>
    <t>numero giornate anno dedicate all'attività di trasformazione</t>
  </si>
  <si>
    <t>numero giornate anno dedicate alla pulizia ed allo stoccaggio dei prodotti agricoli aziendali destinati alla trasformazione</t>
  </si>
  <si>
    <t>numero giornate anno dedicate al processo di trasformazione</t>
  </si>
  <si>
    <t>numero giornate anno dedicate al confezionamento ed allo stoccaggio del prodotto trasformato</t>
  </si>
  <si>
    <t>numero giornate anno dedicate alla promozione e vendita del prodotto trasformato</t>
  </si>
  <si>
    <t>numero giornate anno dedicate ad altre attività non comprese nelle categorie precedenti</t>
  </si>
  <si>
    <t>numero giornate anno dedicate all'aggiornamento, alle pratiche amministrative legate all'attività di trasformazione</t>
  </si>
  <si>
    <t>Indicare il tempo lavoro contabilizzabile in "ambito sociale"</t>
  </si>
  <si>
    <t>Indicare il tempo lavoro contabilizzabile per la trasformazione</t>
  </si>
  <si>
    <t>NUMERO GIORNATE ANNO IMPEGNATE NELLE ATTIVITA' EXTRAGRICOLE</t>
  </si>
  <si>
    <t>VERIFICA RAPPORTO PREVALENZA IN TERMINI DI TEMPO LAVORO NEL CASO VENGANO CREATE NUOVE ATTIVITA' EXTRA-AGRICOLE RISPETTO A QUELLA GIA' ESISTENTE</t>
  </si>
  <si>
    <t xml:space="preserve">… specificare le nuove attività extra-agricole aggiuntive rispetto a quelle già esistenti (a seconda del caso agriturismo, fattoria didattica, agricoltura sociale, trasformazione di prodotti agricoli di origine aziendale in prodotti non agricoli) </t>
  </si>
  <si>
    <t>3. DESCRIZIONE DELLE EVENTUALI NUOVE ATTIVITA' EXTRA-AGRICOLE AGGIUNTIVE RISPETTO A QUELLE GIA' ESISTENTI IN AZIENDA AI FINI DELLA VALUTAZIONE DEL 5 CRITERIO DI SELEZIONE PREVISTO DAL BANDO</t>
  </si>
  <si>
    <t>Creazione di nuova attività extra-agricola all'interno dell'azienda in aggiunta a quelle già esistenti ai fini della valutazione del 5 criterio di selezione previsto dal bando</t>
  </si>
  <si>
    <t>1.1) l'attività di agriturismo  fa parte degli investimenti richiesti con la domanda di sostegno</t>
  </si>
  <si>
    <t>1.2) l'attività di agriturismo non fa parte degli investimenti richiesti con la domanda di sostegno</t>
  </si>
  <si>
    <t>2.1) l'attività di fattoria didattica  fa parte degli investimenti richiesti con la domanda di sostegno</t>
  </si>
  <si>
    <t>2.2) l'attività di fattoria didattica  non fa parte degli investimenti richiesti con la domanda di sostegno</t>
  </si>
  <si>
    <t>B) azienda già iscritta all'elenco regionale delle fattorie didattiche che intende creare una nuova attività extra-agricola all'interno dell'azienda in aggiunta a quelle già esistenti</t>
  </si>
  <si>
    <t xml:space="preserve">evidenziare l'opzione voluta con una X </t>
  </si>
  <si>
    <t>2019 (a partire dal 15/01/2019)</t>
  </si>
  <si>
    <t>ai fini della valutazione del criterio di selezione non deve essere stata ancora avviata l'attività di agricoltura sociale - CODICE ATECO Q88</t>
  </si>
  <si>
    <t>A) azienda già iscritta alla banca dati degli operatori agrituristici che intende creare una nuova attività extra-agricola all'interno dell'azienda in aggiunta a quelle già esistenti</t>
  </si>
  <si>
    <t>3) NUOVA ATTIVITA' DA CREARE: AGRICOLTURA SOCIALE</t>
  </si>
  <si>
    <t>1) NUOVA ATTIVITA' DA CREARE: AGRITURISMO</t>
  </si>
  <si>
    <t>2) NUOVA ATTIVITA' DA CREARE: FATTORIA DIDATTICA</t>
  </si>
  <si>
    <t>4) NUOVA ATTIVITA' DA CREARE: TRASFORMAZIONE DEI PRODOTTI AGRICOLI DI ORIGINE AZIENDALE IN PRODOTTI NON AGRICOLI</t>
  </si>
  <si>
    <t>NUMERO NUOVE ATTIVITA' EXTRA-AGRICOLE CHE SI INTENDONO REALIZZARE</t>
  </si>
  <si>
    <r>
      <t xml:space="preserve">indicare i prodotti agricoli di origine aziendale che si intendono trasformare (le colture </t>
    </r>
    <r>
      <rPr>
        <b/>
        <u val="single"/>
        <sz val="16"/>
        <rFont val="Arial"/>
        <family val="2"/>
      </rPr>
      <t>devono trovare riscontro nel fascicolo aziendale</t>
    </r>
    <r>
      <rPr>
        <b/>
        <sz val="16"/>
        <rFont val="Arial"/>
        <family val="2"/>
      </rPr>
      <t>)</t>
    </r>
  </si>
  <si>
    <t>indicare il prodotto / i prodotti non agricoli che si otterranno dalla trasformazione</t>
  </si>
  <si>
    <t>DATA INIZIO LAVORI PREVISTA</t>
  </si>
  <si>
    <t>DATA INIZIO ATTIVITA' PREVISTA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</si>
</sst>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quot;€&quot;\ * #,##0.00_-;_-&quot;€&quot;\ * &quot;-&quot;??_-;_-@_-"/>
    <numFmt numFmtId="165" formatCode="&quot;€&quot;\ #,##0.00"/>
    <numFmt numFmtId="166" formatCode="0.000"/>
    <numFmt numFmtId="167" formatCode="#,##0.0000"/>
    <numFmt numFmtId="168" formatCode="#,##0_ ;\-#,##0\ "/>
    <numFmt numFmtId="169" formatCode="#,##0.0000_ ;\-#,##0.0000\ "/>
    <numFmt numFmtId="170" formatCode="#,##0.00_ ;\-#,##0.00\ "/>
    <numFmt numFmtId="171" formatCode="[$€-410]\ #,##0.00"/>
    <numFmt numFmtId="172" formatCode="0.0"/>
  </numFmts>
  <fonts count="124">
    <font>
      <sz val="10"/>
      <name val="Arial"/>
      <family val="0"/>
    </font>
    <font>
      <sz val="11"/>
      <color indexed="8"/>
      <name val="Calibri"/>
      <family val="2"/>
    </font>
    <font>
      <b/>
      <sz val="28"/>
      <name val="Arial"/>
      <family val="2"/>
    </font>
    <font>
      <sz val="14"/>
      <name val="Arial"/>
      <family val="2"/>
    </font>
    <font>
      <b/>
      <sz val="8"/>
      <name val="Arial"/>
      <family val="2"/>
    </font>
    <font>
      <sz val="20"/>
      <name val="Arial"/>
      <family val="2"/>
    </font>
    <font>
      <sz val="12"/>
      <name val="Arial"/>
      <family val="2"/>
    </font>
    <font>
      <b/>
      <sz val="24"/>
      <name val="Arial"/>
      <family val="2"/>
    </font>
    <font>
      <b/>
      <sz val="18"/>
      <name val="Arial"/>
      <family val="2"/>
    </font>
    <font>
      <sz val="14"/>
      <color indexed="9"/>
      <name val="Arial"/>
      <family val="2"/>
    </font>
    <font>
      <b/>
      <sz val="14"/>
      <color indexed="9"/>
      <name val="Arial"/>
      <family val="2"/>
    </font>
    <font>
      <b/>
      <sz val="16"/>
      <name val="Arial"/>
      <family val="2"/>
    </font>
    <font>
      <sz val="16"/>
      <name val="Arial"/>
      <family val="2"/>
    </font>
    <font>
      <b/>
      <sz val="14"/>
      <name val="Arial"/>
      <family val="2"/>
    </font>
    <font>
      <sz val="18"/>
      <name val="Arial"/>
      <family val="2"/>
    </font>
    <font>
      <i/>
      <sz val="14"/>
      <name val="Arial"/>
      <family val="2"/>
    </font>
    <font>
      <u val="single"/>
      <sz val="10"/>
      <color indexed="12"/>
      <name val="Arial"/>
      <family val="2"/>
    </font>
    <font>
      <i/>
      <sz val="10"/>
      <name val="Arial"/>
      <family val="2"/>
    </font>
    <font>
      <b/>
      <sz val="30"/>
      <name val="Arial"/>
      <family val="2"/>
    </font>
    <font>
      <b/>
      <i/>
      <sz val="18"/>
      <name val="Arial"/>
      <family val="2"/>
    </font>
    <font>
      <sz val="13"/>
      <name val="Arial"/>
      <family val="2"/>
    </font>
    <font>
      <b/>
      <u val="single"/>
      <sz val="18"/>
      <name val="Arial"/>
      <family val="2"/>
    </font>
    <font>
      <b/>
      <sz val="13"/>
      <name val="Arial"/>
      <family val="2"/>
    </font>
    <font>
      <b/>
      <sz val="20"/>
      <name val="Arial"/>
      <family val="2"/>
    </font>
    <font>
      <sz val="24"/>
      <name val="Arial"/>
      <family val="2"/>
    </font>
    <font>
      <i/>
      <sz val="18"/>
      <name val="Arial"/>
      <family val="2"/>
    </font>
    <font>
      <b/>
      <i/>
      <sz val="14"/>
      <name val="Arial"/>
      <family val="2"/>
    </font>
    <font>
      <sz val="18"/>
      <name val="Calibri"/>
      <family val="2"/>
    </font>
    <font>
      <b/>
      <i/>
      <sz val="13"/>
      <name val="Arial"/>
      <family val="2"/>
    </font>
    <font>
      <i/>
      <sz val="16"/>
      <name val="Arial"/>
      <family val="2"/>
    </font>
    <font>
      <b/>
      <i/>
      <sz val="26"/>
      <name val="Arial"/>
      <family val="2"/>
    </font>
    <font>
      <i/>
      <sz val="36"/>
      <name val="Arial"/>
      <family val="2"/>
    </font>
    <font>
      <b/>
      <u val="single"/>
      <sz val="20"/>
      <name val="Arial"/>
      <family val="2"/>
    </font>
    <font>
      <b/>
      <i/>
      <sz val="20"/>
      <name val="Arial"/>
      <family val="2"/>
    </font>
    <font>
      <b/>
      <i/>
      <sz val="16"/>
      <name val="Arial"/>
      <family val="2"/>
    </font>
    <font>
      <b/>
      <i/>
      <sz val="28"/>
      <name val="Arial"/>
      <family val="2"/>
    </font>
    <font>
      <i/>
      <sz val="11"/>
      <name val="Arial"/>
      <family val="2"/>
    </font>
    <font>
      <b/>
      <i/>
      <sz val="22"/>
      <name val="Arial"/>
      <family val="2"/>
    </font>
    <font>
      <i/>
      <sz val="12"/>
      <name val="Arial"/>
      <family val="2"/>
    </font>
    <font>
      <b/>
      <u val="single"/>
      <sz val="16"/>
      <name val="Arial"/>
      <family val="2"/>
    </font>
    <font>
      <sz val="28"/>
      <name val="Arial"/>
      <family val="2"/>
    </font>
    <font>
      <b/>
      <i/>
      <u val="single"/>
      <sz val="22"/>
      <name val="Arial"/>
      <family val="2"/>
    </font>
    <font>
      <b/>
      <sz val="22"/>
      <color indexed="9"/>
      <name val="Arial"/>
      <family val="2"/>
    </font>
    <font>
      <b/>
      <sz val="12"/>
      <name val="Arial"/>
      <family val="2"/>
    </font>
    <font>
      <b/>
      <sz val="26"/>
      <name val="Arial"/>
      <family val="2"/>
    </font>
    <font>
      <b/>
      <u val="single"/>
      <sz val="24"/>
      <name val="Arial"/>
      <family val="2"/>
    </font>
    <font>
      <u val="single"/>
      <sz val="14"/>
      <color indexed="12"/>
      <name val="Arial"/>
      <family val="2"/>
    </font>
    <font>
      <b/>
      <u val="single"/>
      <sz val="16"/>
      <color indexed="10"/>
      <name val="Arial"/>
      <family val="2"/>
    </font>
    <font>
      <sz val="20"/>
      <color indexed="59"/>
      <name val="Verdana"/>
      <family val="2"/>
    </font>
    <font>
      <b/>
      <sz val="18"/>
      <color indexed="59"/>
      <name val="Verdana"/>
      <family val="2"/>
    </font>
    <font>
      <b/>
      <sz val="12"/>
      <color indexed="59"/>
      <name val="Verdana"/>
      <family val="2"/>
    </font>
    <font>
      <b/>
      <sz val="20"/>
      <color indexed="10"/>
      <name val="Arial"/>
      <family val="2"/>
    </font>
    <font>
      <b/>
      <sz val="14"/>
      <color indexed="10"/>
      <name val="Arial"/>
      <family val="2"/>
    </font>
    <font>
      <sz val="14"/>
      <color indexed="10"/>
      <name val="Arial"/>
      <family val="2"/>
    </font>
    <font>
      <b/>
      <sz val="20"/>
      <color indexed="59"/>
      <name val="Verdana"/>
      <family val="2"/>
    </font>
    <font>
      <sz val="12"/>
      <color indexed="8"/>
      <name val="Arial"/>
      <family val="2"/>
    </font>
    <font>
      <sz val="12"/>
      <color indexed="10"/>
      <name val="Arial"/>
      <family val="2"/>
    </font>
    <font>
      <b/>
      <u val="single"/>
      <sz val="30"/>
      <name val="Arial"/>
      <family val="2"/>
    </font>
    <font>
      <b/>
      <u val="singleAccounting"/>
      <sz val="18"/>
      <name val="Arial"/>
      <family val="2"/>
    </font>
    <font>
      <b/>
      <sz val="20"/>
      <color indexed="18"/>
      <name val="Arial"/>
      <family val="2"/>
    </font>
    <font>
      <b/>
      <i/>
      <sz val="10"/>
      <name val="Arial"/>
      <family val="2"/>
    </font>
    <font>
      <b/>
      <i/>
      <u val="single"/>
      <sz val="24"/>
      <name val="Arial"/>
      <family val="2"/>
    </font>
    <font>
      <u val="single"/>
      <sz val="10"/>
      <name val="Arial"/>
      <family val="2"/>
    </font>
    <font>
      <b/>
      <i/>
      <sz val="22"/>
      <color indexed="9"/>
      <name val="Arial"/>
      <family val="2"/>
    </font>
    <font>
      <b/>
      <sz val="23"/>
      <name val="Arial"/>
      <family val="2"/>
    </font>
    <font>
      <i/>
      <sz val="15"/>
      <name val="Arial"/>
      <family val="2"/>
    </font>
    <font>
      <b/>
      <sz val="10"/>
      <name val="Arial"/>
      <family val="2"/>
    </font>
    <font>
      <b/>
      <i/>
      <u val="single"/>
      <sz val="20"/>
      <name val="Arial"/>
      <family val="2"/>
    </font>
    <font>
      <sz val="26"/>
      <name val="Arial"/>
      <family val="2"/>
    </font>
    <font>
      <b/>
      <i/>
      <sz val="30"/>
      <name val="Arial"/>
      <family val="2"/>
    </font>
    <font>
      <b/>
      <sz val="23"/>
      <color indexed="10"/>
      <name val="Arial"/>
      <family val="2"/>
    </font>
    <font>
      <sz val="15"/>
      <name val="Arial"/>
      <family val="2"/>
    </font>
    <font>
      <b/>
      <sz val="15"/>
      <name val="Arial"/>
      <family val="2"/>
    </font>
    <font>
      <b/>
      <u val="single"/>
      <sz val="14"/>
      <name val="Arial"/>
      <family val="2"/>
    </font>
    <font>
      <b/>
      <i/>
      <u val="single"/>
      <sz val="17"/>
      <name val="Arial"/>
      <family val="2"/>
    </font>
    <font>
      <b/>
      <u val="double"/>
      <sz val="18"/>
      <name val="Arial"/>
      <family val="2"/>
    </font>
    <font>
      <b/>
      <sz val="17"/>
      <name val="Arial"/>
      <family val="2"/>
    </font>
    <font>
      <b/>
      <i/>
      <sz val="18"/>
      <color indexed="10"/>
      <name val="Arial"/>
      <family val="2"/>
    </font>
    <font>
      <u val="single"/>
      <sz val="18"/>
      <name val="Arial"/>
      <family val="2"/>
    </font>
    <font>
      <b/>
      <sz val="2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u val="single"/>
      <sz val="16"/>
      <color rgb="FFFF0000"/>
      <name val="Arial"/>
      <family val="2"/>
    </font>
    <font>
      <sz val="20"/>
      <color rgb="FF1D1B11"/>
      <name val="Verdana"/>
      <family val="2"/>
    </font>
    <font>
      <b/>
      <sz val="18"/>
      <color rgb="FF1D1B11"/>
      <name val="Verdana"/>
      <family val="2"/>
    </font>
    <font>
      <b/>
      <sz val="12"/>
      <color rgb="FF1D1B11"/>
      <name val="Verdana"/>
      <family val="2"/>
    </font>
    <font>
      <b/>
      <sz val="20"/>
      <color rgb="FFFF0000"/>
      <name val="Arial"/>
      <family val="2"/>
    </font>
    <font>
      <b/>
      <sz val="14"/>
      <color rgb="FFFF0000"/>
      <name val="Arial"/>
      <family val="2"/>
    </font>
    <font>
      <sz val="14"/>
      <color rgb="FFFF0000"/>
      <name val="Arial"/>
      <family val="2"/>
    </font>
    <font>
      <b/>
      <sz val="20"/>
      <color rgb="FF1D1B11"/>
      <name val="Verdana"/>
      <family val="2"/>
    </font>
    <font>
      <sz val="12"/>
      <color rgb="FFFF0000"/>
      <name val="Arial"/>
      <family val="2"/>
    </font>
    <font>
      <b/>
      <i/>
      <sz val="18"/>
      <color rgb="FFFF0000"/>
      <name val="Arial"/>
      <family val="2"/>
    </font>
    <font>
      <b/>
      <sz val="23"/>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
      <patternFill patternType="gray125">
        <bgColor rgb="FFD9D9D9"/>
      </patternFill>
    </fill>
    <fill>
      <patternFill patternType="solid">
        <fgColor indexed="41"/>
        <bgColor indexed="64"/>
      </patternFill>
    </fill>
    <fill>
      <patternFill patternType="solid">
        <fgColor theme="3" tint="0.7999799847602844"/>
        <bgColor indexed="64"/>
      </patternFill>
    </fill>
    <fill>
      <patternFill patternType="solid">
        <fgColor rgb="FFFFFF6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99"/>
        <bgColor indexed="64"/>
      </patternFill>
    </fill>
    <fill>
      <patternFill patternType="solid">
        <fgColor rgb="FF92D050"/>
        <bgColor indexed="64"/>
      </patternFill>
    </fill>
    <fill>
      <patternFill patternType="solid">
        <fgColor rgb="FFFFC0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medium"/>
    </border>
    <border>
      <left/>
      <right style="medium"/>
      <top/>
      <bottom/>
    </border>
    <border>
      <left/>
      <right/>
      <top/>
      <bottom style="hair"/>
    </border>
    <border>
      <left style="thin"/>
      <right style="thin"/>
      <top style="thin"/>
      <bottom style="thin"/>
    </border>
    <border>
      <left style="medium"/>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medium"/>
      <right style="thin"/>
      <top style="thin"/>
      <bottom style="thin"/>
    </border>
    <border>
      <left style="medium"/>
      <right/>
      <top style="medium"/>
      <bottom style="medium"/>
    </border>
    <border>
      <left style="thin"/>
      <right style="medium"/>
      <top/>
      <bottom style="thin"/>
    </border>
    <border>
      <left style="thin"/>
      <right style="medium"/>
      <top style="thin"/>
      <bottom style="medium"/>
    </border>
    <border>
      <left style="thin"/>
      <right style="medium"/>
      <top style="thin"/>
      <bottom style="thin"/>
    </border>
    <border>
      <left/>
      <right/>
      <top style="medium"/>
      <bottom style="medium"/>
    </border>
    <border>
      <left/>
      <right style="medium"/>
      <top style="medium"/>
      <bottom style="medium"/>
    </border>
    <border>
      <left/>
      <right/>
      <top/>
      <bottom style="double"/>
    </border>
    <border>
      <left/>
      <right/>
      <top style="thin"/>
      <bottom style="double"/>
    </border>
    <border>
      <left/>
      <right style="thin"/>
      <top style="thin"/>
      <bottom style="thin"/>
    </border>
    <border>
      <left/>
      <right/>
      <top style="double"/>
      <bottom style="double"/>
    </border>
    <border>
      <left/>
      <right/>
      <top/>
      <bottom style="mediumDashed"/>
    </border>
    <border>
      <left/>
      <right/>
      <top style="thin"/>
      <bottom style="thin"/>
    </border>
    <border>
      <left style="thin"/>
      <right style="thin"/>
      <top style="thin"/>
      <bottom/>
    </border>
    <border>
      <left style="mediumDashed"/>
      <right style="mediumDashed"/>
      <top style="mediumDashed"/>
      <bottom style="mediumDashed"/>
    </border>
    <border>
      <left/>
      <right/>
      <top style="mediumDashed"/>
      <bottom/>
    </border>
    <border>
      <left style="thin"/>
      <right/>
      <top style="thin"/>
      <bottom style="thin"/>
    </border>
    <border>
      <left style="medium"/>
      <right style="medium"/>
      <top style="medium"/>
      <bottom/>
    </border>
    <border>
      <left style="medium"/>
      <right style="medium"/>
      <top/>
      <bottom/>
    </border>
    <border>
      <left style="medium"/>
      <right style="medium"/>
      <top/>
      <bottom style="medium"/>
    </border>
    <border>
      <left style="thin"/>
      <right style="thin"/>
      <top/>
      <bottom/>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top style="hair"/>
      <bottom style="hair"/>
    </border>
    <border>
      <left/>
      <right style="hair"/>
      <top style="hair"/>
      <bottom style="hair"/>
    </border>
    <border>
      <left style="hair"/>
      <right/>
      <top style="hair"/>
      <bottom style="hair"/>
    </border>
    <border>
      <left/>
      <right/>
      <top style="hair"/>
      <bottom style="hair"/>
    </border>
    <border>
      <left/>
      <right style="thin"/>
      <top style="hair"/>
      <bottom style="hair"/>
    </border>
    <border>
      <left style="thin"/>
      <right/>
      <top style="hair"/>
      <bottom style="thin"/>
    </border>
    <border>
      <left/>
      <right style="hair"/>
      <top style="hair"/>
      <bottom style="thin"/>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style="hair"/>
      <top style="thin"/>
      <bottom style="hair"/>
    </border>
    <border>
      <left style="hair"/>
      <right/>
      <top style="thin"/>
      <bottom style="hair"/>
    </border>
    <border>
      <left/>
      <right/>
      <top style="thin"/>
      <bottom style="hair"/>
    </border>
    <border>
      <left/>
      <right style="thin"/>
      <top style="thin"/>
      <bottom style="hair"/>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20" borderId="1" applyNumberFormat="0" applyAlignment="0" applyProtection="0"/>
    <xf numFmtId="0" fontId="99" fillId="0" borderId="2" applyNumberFormat="0" applyFill="0" applyAlignment="0" applyProtection="0"/>
    <xf numFmtId="0" fontId="100" fillId="21" borderId="3" applyNumberFormat="0" applyAlignment="0" applyProtection="0"/>
    <xf numFmtId="0" fontId="16" fillId="0" borderId="0" applyNumberFormat="0" applyFill="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6" borderId="0" applyNumberFormat="0" applyBorder="0" applyAlignment="0" applyProtection="0"/>
    <xf numFmtId="0" fontId="97" fillId="27" borderId="0" applyNumberFormat="0" applyBorder="0" applyAlignment="0" applyProtection="0"/>
    <xf numFmtId="0" fontId="10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2" fillId="29" borderId="0" applyNumberFormat="0" applyBorder="0" applyAlignment="0" applyProtection="0"/>
    <xf numFmtId="0" fontId="0" fillId="0" borderId="0">
      <alignment/>
      <protection/>
    </xf>
    <xf numFmtId="0" fontId="0" fillId="0" borderId="0">
      <alignment/>
      <protection/>
    </xf>
    <xf numFmtId="0" fontId="0" fillId="30" borderId="4" applyNumberFormat="0" applyFont="0" applyAlignment="0" applyProtection="0"/>
    <xf numFmtId="0" fontId="103" fillId="20" borderId="5"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6" applyNumberFormat="0" applyFill="0" applyAlignment="0" applyProtection="0"/>
    <xf numFmtId="0" fontId="108" fillId="0" borderId="7" applyNumberFormat="0" applyFill="0" applyAlignment="0" applyProtection="0"/>
    <xf numFmtId="0" fontId="109" fillId="0" borderId="8" applyNumberFormat="0" applyFill="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31" borderId="0" applyNumberFormat="0" applyBorder="0" applyAlignment="0" applyProtection="0"/>
    <xf numFmtId="0" fontId="11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99">
    <xf numFmtId="0" fontId="0" fillId="0" borderId="0" xfId="0" applyAlignment="1">
      <alignment/>
    </xf>
    <xf numFmtId="49" fontId="3" fillId="0" borderId="0" xfId="0" applyNumberFormat="1" applyFont="1" applyAlignment="1" applyProtection="1">
      <alignment vertical="center"/>
      <protection/>
    </xf>
    <xf numFmtId="49" fontId="13" fillId="0" borderId="0" xfId="0" applyNumberFormat="1" applyFont="1" applyBorder="1" applyAlignment="1" applyProtection="1">
      <alignment horizontal="left"/>
      <protection/>
    </xf>
    <xf numFmtId="49" fontId="3" fillId="0" borderId="0" xfId="0" applyNumberFormat="1" applyFont="1" applyBorder="1" applyAlignment="1" applyProtection="1">
      <alignment vertical="center"/>
      <protection/>
    </xf>
    <xf numFmtId="49" fontId="3" fillId="0" borderId="0" xfId="0" applyNumberFormat="1" applyFont="1" applyBorder="1" applyAlignment="1" applyProtection="1">
      <alignment horizontal="left"/>
      <protection/>
    </xf>
    <xf numFmtId="49" fontId="6" fillId="0" borderId="0" xfId="0" applyNumberFormat="1" applyFont="1" applyBorder="1" applyAlignment="1" applyProtection="1">
      <alignment horizontal="right"/>
      <protection/>
    </xf>
    <xf numFmtId="49" fontId="3" fillId="0" borderId="0" xfId="0" applyNumberFormat="1" applyFont="1" applyBorder="1" applyAlignment="1" applyProtection="1">
      <alignment horizontal="center" vertical="center" wrapText="1"/>
      <protection/>
    </xf>
    <xf numFmtId="49" fontId="23" fillId="0" borderId="0" xfId="0" applyNumberFormat="1" applyFont="1" applyBorder="1" applyAlignment="1" applyProtection="1">
      <alignment horizontal="center" vertical="center" wrapText="1"/>
      <protection/>
    </xf>
    <xf numFmtId="49" fontId="23"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49" fontId="15" fillId="0" borderId="0" xfId="0" applyNumberFormat="1" applyFont="1" applyBorder="1" applyAlignment="1" applyProtection="1">
      <alignment horizontal="center"/>
      <protection/>
    </xf>
    <xf numFmtId="0" fontId="17" fillId="0" borderId="0" xfId="0" applyFont="1" applyBorder="1" applyAlignment="1" applyProtection="1">
      <alignment horizontal="center"/>
      <protection/>
    </xf>
    <xf numFmtId="49" fontId="13" fillId="0" borderId="0" xfId="0" applyNumberFormat="1" applyFont="1" applyBorder="1" applyAlignment="1" applyProtection="1" quotePrefix="1">
      <alignment horizontal="left"/>
      <protection/>
    </xf>
    <xf numFmtId="49" fontId="13" fillId="0" borderId="0" xfId="0" applyNumberFormat="1" applyFont="1" applyAlignment="1" applyProtection="1">
      <alignment vertical="center"/>
      <protection/>
    </xf>
    <xf numFmtId="49" fontId="13" fillId="0" borderId="0" xfId="0" applyNumberFormat="1" applyFont="1" applyAlignment="1" applyProtection="1">
      <alignment horizontal="right" vertical="center"/>
      <protection/>
    </xf>
    <xf numFmtId="49" fontId="18" fillId="0" borderId="0" xfId="0" applyNumberFormat="1" applyFont="1" applyBorder="1" applyAlignment="1" applyProtection="1">
      <alignment vertical="center" wrapText="1"/>
      <protection/>
    </xf>
    <xf numFmtId="49" fontId="18" fillId="33" borderId="0" xfId="0" applyNumberFormat="1" applyFont="1" applyFill="1" applyBorder="1" applyAlignment="1" applyProtection="1">
      <alignment vertical="center" wrapText="1"/>
      <protection/>
    </xf>
    <xf numFmtId="49" fontId="13" fillId="0" borderId="0" xfId="0" applyNumberFormat="1" applyFont="1" applyBorder="1" applyAlignment="1" applyProtection="1">
      <alignment vertical="center"/>
      <protection/>
    </xf>
    <xf numFmtId="49" fontId="11" fillId="0" borderId="0" xfId="0" applyNumberFormat="1" applyFont="1" applyBorder="1" applyAlignment="1" applyProtection="1" quotePrefix="1">
      <alignment vertical="top" wrapText="1"/>
      <protection/>
    </xf>
    <xf numFmtId="49" fontId="39" fillId="0" borderId="0" xfId="0" applyNumberFormat="1" applyFont="1" applyBorder="1" applyAlignment="1" applyProtection="1" quotePrefix="1">
      <alignment/>
      <protection/>
    </xf>
    <xf numFmtId="164" fontId="5" fillId="33" borderId="0" xfId="0" applyNumberFormat="1" applyFont="1" applyFill="1" applyBorder="1" applyAlignment="1" applyProtection="1">
      <alignment vertical="center" wrapText="1"/>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0" xfId="0" applyAlignment="1" applyProtection="1">
      <alignment/>
      <protection/>
    </xf>
    <xf numFmtId="49" fontId="0" fillId="0" borderId="0" xfId="0" applyNumberFormat="1" applyFont="1" applyBorder="1" applyAlignment="1" applyProtection="1">
      <alignment horizontal="center"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4"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vertical="center"/>
      <protection/>
    </xf>
    <xf numFmtId="49" fontId="14" fillId="0" borderId="0" xfId="0" applyNumberFormat="1" applyFont="1" applyAlignment="1" applyProtection="1">
      <alignment vertical="center"/>
      <protection/>
    </xf>
    <xf numFmtId="49" fontId="9" fillId="34" borderId="0" xfId="0" applyNumberFormat="1" applyFont="1" applyFill="1" applyAlignment="1" applyProtection="1">
      <alignment vertical="center"/>
      <protection/>
    </xf>
    <xf numFmtId="49" fontId="10" fillId="34" borderId="0" xfId="0" applyNumberFormat="1" applyFont="1" applyFill="1" applyAlignment="1" applyProtection="1">
      <alignment horizontal="center" vertical="center"/>
      <protection/>
    </xf>
    <xf numFmtId="49" fontId="9" fillId="0" borderId="0" xfId="0" applyNumberFormat="1" applyFont="1" applyAlignment="1" applyProtection="1">
      <alignment vertical="center"/>
      <protection/>
    </xf>
    <xf numFmtId="49" fontId="9" fillId="0" borderId="0" xfId="0" applyNumberFormat="1" applyFont="1" applyFill="1" applyAlignment="1" applyProtection="1">
      <alignment vertical="center"/>
      <protection/>
    </xf>
    <xf numFmtId="49" fontId="10" fillId="0" borderId="0" xfId="0" applyNumberFormat="1" applyFont="1" applyFill="1" applyAlignment="1" applyProtection="1">
      <alignment horizontal="center" vertical="center"/>
      <protection/>
    </xf>
    <xf numFmtId="49" fontId="11" fillId="0" borderId="16" xfId="0" applyNumberFormat="1" applyFont="1" applyBorder="1" applyAlignment="1" applyProtection="1">
      <alignment horizontal="left"/>
      <protection/>
    </xf>
    <xf numFmtId="49" fontId="11" fillId="0" borderId="16" xfId="0" applyNumberFormat="1" applyFont="1" applyBorder="1" applyAlignment="1" applyProtection="1">
      <alignment/>
      <protection/>
    </xf>
    <xf numFmtId="49" fontId="12" fillId="0" borderId="16" xfId="0" applyNumberFormat="1" applyFont="1" applyBorder="1" applyAlignment="1" applyProtection="1">
      <alignment vertical="center"/>
      <protection/>
    </xf>
    <xf numFmtId="49" fontId="12" fillId="0" borderId="0" xfId="0" applyNumberFormat="1" applyFont="1" applyAlignment="1" applyProtection="1">
      <alignment vertical="center"/>
      <protection/>
    </xf>
    <xf numFmtId="49" fontId="13" fillId="0" borderId="0" xfId="0" applyNumberFormat="1" applyFont="1" applyBorder="1" applyAlignment="1" applyProtection="1">
      <alignment/>
      <protection/>
    </xf>
    <xf numFmtId="49" fontId="13" fillId="0" borderId="0" xfId="0" applyNumberFormat="1" applyFont="1" applyBorder="1" applyAlignment="1" applyProtection="1">
      <alignment/>
      <protection/>
    </xf>
    <xf numFmtId="49" fontId="43" fillId="0" borderId="0" xfId="0" applyNumberFormat="1" applyFont="1" applyBorder="1" applyAlignment="1" applyProtection="1">
      <alignment horizontal="right"/>
      <protection/>
    </xf>
    <xf numFmtId="49" fontId="13" fillId="0" borderId="0" xfId="0" applyNumberFormat="1" applyFont="1" applyBorder="1" applyAlignment="1" applyProtection="1">
      <alignment horizontal="right"/>
      <protection/>
    </xf>
    <xf numFmtId="49" fontId="3" fillId="0" borderId="0" xfId="0" applyNumberFormat="1" applyFont="1" applyAlignment="1" applyProtection="1">
      <alignment horizontal="left"/>
      <protection/>
    </xf>
    <xf numFmtId="49" fontId="14" fillId="0" borderId="0" xfId="0" applyNumberFormat="1" applyFont="1" applyBorder="1" applyAlignment="1" applyProtection="1">
      <alignment horizontal="left"/>
      <protection/>
    </xf>
    <xf numFmtId="49" fontId="21" fillId="0" borderId="0" xfId="0" applyNumberFormat="1" applyFont="1" applyBorder="1" applyAlignment="1" applyProtection="1">
      <alignment horizontal="left" vertical="center"/>
      <protection/>
    </xf>
    <xf numFmtId="49" fontId="21" fillId="0" borderId="0" xfId="0" applyNumberFormat="1" applyFont="1" applyAlignment="1" applyProtection="1">
      <alignment horizontal="left"/>
      <protection/>
    </xf>
    <xf numFmtId="0" fontId="113" fillId="0" borderId="0" xfId="0" applyFont="1" applyAlignment="1" applyProtection="1">
      <alignment vertical="center"/>
      <protection/>
    </xf>
    <xf numFmtId="49" fontId="15" fillId="0" borderId="0" xfId="0" applyNumberFormat="1" applyFont="1" applyAlignment="1" applyProtection="1">
      <alignment horizontal="center" vertical="center"/>
      <protection/>
    </xf>
    <xf numFmtId="49" fontId="3" fillId="0" borderId="0" xfId="0" applyNumberFormat="1" applyFont="1" applyFill="1" applyAlignment="1" applyProtection="1">
      <alignment vertical="center"/>
      <protection/>
    </xf>
    <xf numFmtId="49" fontId="3" fillId="33" borderId="0" xfId="0" applyNumberFormat="1" applyFont="1" applyFill="1" applyBorder="1" applyAlignment="1" applyProtection="1">
      <alignment vertical="center"/>
      <protection/>
    </xf>
    <xf numFmtId="49" fontId="14" fillId="0" borderId="16" xfId="0" applyNumberFormat="1" applyFont="1" applyBorder="1" applyAlignment="1" applyProtection="1">
      <alignment vertical="center"/>
      <protection/>
    </xf>
    <xf numFmtId="49" fontId="3" fillId="0" borderId="0" xfId="0" applyNumberFormat="1" applyFont="1" applyFill="1" applyBorder="1" applyAlignment="1" applyProtection="1">
      <alignment vertical="center"/>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vertical="center" wrapText="1"/>
      <protection/>
    </xf>
    <xf numFmtId="0" fontId="0" fillId="33" borderId="0" xfId="0" applyFill="1" applyBorder="1" applyAlignment="1" applyProtection="1">
      <alignment vertical="center"/>
      <protection/>
    </xf>
    <xf numFmtId="49" fontId="15" fillId="33" borderId="0" xfId="0" applyNumberFormat="1" applyFont="1" applyFill="1" applyBorder="1" applyAlignment="1" applyProtection="1">
      <alignment vertical="center" wrapText="1"/>
      <protection/>
    </xf>
    <xf numFmtId="0" fontId="3" fillId="0" borderId="0" xfId="0" applyFont="1" applyFill="1" applyAlignment="1" applyProtection="1">
      <alignment/>
      <protection/>
    </xf>
    <xf numFmtId="0" fontId="3" fillId="33" borderId="0" xfId="0" applyFont="1" applyFill="1" applyBorder="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3" fillId="0" borderId="0" xfId="0" applyFont="1" applyBorder="1" applyAlignment="1" applyProtection="1">
      <alignment/>
      <protection/>
    </xf>
    <xf numFmtId="0" fontId="14" fillId="0" borderId="0" xfId="0" applyFont="1" applyAlignment="1" applyProtection="1">
      <alignment/>
      <protection/>
    </xf>
    <xf numFmtId="0" fontId="24" fillId="0" borderId="0" xfId="0" applyFont="1" applyAlignment="1" applyProtection="1">
      <alignment vertical="center"/>
      <protection/>
    </xf>
    <xf numFmtId="49" fontId="24" fillId="0" borderId="0" xfId="0" applyNumberFormat="1" applyFont="1" applyFill="1" applyAlignment="1" applyProtection="1">
      <alignment vertical="center"/>
      <protection/>
    </xf>
    <xf numFmtId="49" fontId="8" fillId="33" borderId="16" xfId="0" applyNumberFormat="1" applyFont="1" applyFill="1" applyBorder="1" applyAlignment="1" applyProtection="1">
      <alignment horizontal="left"/>
      <protection/>
    </xf>
    <xf numFmtId="49" fontId="8" fillId="33" borderId="16" xfId="0" applyNumberFormat="1" applyFont="1" applyFill="1" applyBorder="1" applyAlignment="1" applyProtection="1">
      <alignment/>
      <protection/>
    </xf>
    <xf numFmtId="49" fontId="14" fillId="33" borderId="16" xfId="0" applyNumberFormat="1" applyFont="1" applyFill="1" applyBorder="1" applyAlignment="1" applyProtection="1">
      <alignment vertical="center"/>
      <protection/>
    </xf>
    <xf numFmtId="49" fontId="14" fillId="0" borderId="16" xfId="0" applyNumberFormat="1" applyFont="1" applyFill="1" applyBorder="1" applyAlignment="1" applyProtection="1">
      <alignment vertical="center"/>
      <protection/>
    </xf>
    <xf numFmtId="49" fontId="14" fillId="0" borderId="0" xfId="0" applyNumberFormat="1" applyFont="1" applyBorder="1" applyAlignment="1" applyProtection="1">
      <alignment vertical="center"/>
      <protection/>
    </xf>
    <xf numFmtId="49" fontId="8" fillId="0" borderId="0" xfId="0" applyNumberFormat="1" applyFont="1" applyBorder="1" applyAlignment="1" applyProtection="1">
      <alignment/>
      <protection/>
    </xf>
    <xf numFmtId="0" fontId="14" fillId="0" borderId="0" xfId="0" applyFont="1" applyAlignment="1" applyProtection="1">
      <alignment vertical="center"/>
      <protection/>
    </xf>
    <xf numFmtId="0" fontId="22" fillId="0" borderId="0" xfId="0" applyFont="1" applyAlignment="1" applyProtection="1">
      <alignment vertical="center"/>
      <protection/>
    </xf>
    <xf numFmtId="0" fontId="33" fillId="0" borderId="0" xfId="0" applyFont="1" applyAlignment="1" applyProtection="1">
      <alignment vertical="center"/>
      <protection/>
    </xf>
    <xf numFmtId="49" fontId="22" fillId="0" borderId="0" xfId="0" applyNumberFormat="1" applyFont="1" applyBorder="1" applyAlignment="1" applyProtection="1">
      <alignment horizontal="left"/>
      <protection/>
    </xf>
    <xf numFmtId="0" fontId="22" fillId="0" borderId="0" xfId="0" applyFont="1" applyBorder="1" applyAlignment="1" applyProtection="1">
      <alignment horizontal="right"/>
      <protection/>
    </xf>
    <xf numFmtId="0" fontId="22" fillId="0" borderId="11" xfId="0" applyFont="1" applyBorder="1" applyAlignment="1" applyProtection="1">
      <alignment/>
      <protection/>
    </xf>
    <xf numFmtId="0" fontId="20" fillId="0" borderId="11" xfId="0" applyFont="1" applyBorder="1" applyAlignment="1" applyProtection="1">
      <alignment/>
      <protection/>
    </xf>
    <xf numFmtId="0" fontId="0" fillId="0" borderId="11" xfId="0" applyBorder="1" applyAlignment="1" applyProtection="1">
      <alignment/>
      <protection/>
    </xf>
    <xf numFmtId="0" fontId="20" fillId="0" borderId="0" xfId="0" applyFont="1" applyAlignment="1" applyProtection="1">
      <alignment vertical="center"/>
      <protection/>
    </xf>
    <xf numFmtId="0" fontId="20" fillId="0" borderId="0" xfId="0" applyFont="1" applyAlignment="1" applyProtection="1">
      <alignment/>
      <protection/>
    </xf>
    <xf numFmtId="0" fontId="28" fillId="0" borderId="0" xfId="0" applyFont="1" applyAlignment="1" applyProtection="1">
      <alignment horizontal="right"/>
      <protection/>
    </xf>
    <xf numFmtId="49" fontId="22" fillId="0" borderId="0" xfId="0" applyNumberFormat="1" applyFont="1" applyBorder="1" applyAlignment="1" applyProtection="1">
      <alignment/>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20" fillId="0" borderId="0" xfId="0" applyNumberFormat="1" applyFont="1" applyFill="1" applyBorder="1" applyAlignment="1" applyProtection="1">
      <alignment vertical="center"/>
      <protection/>
    </xf>
    <xf numFmtId="0" fontId="3" fillId="0" borderId="0" xfId="0" applyFont="1" applyBorder="1" applyAlignment="1" applyProtection="1">
      <alignment horizontal="center" vertical="center"/>
      <protection/>
    </xf>
    <xf numFmtId="49" fontId="15" fillId="33" borderId="0" xfId="0" applyNumberFormat="1" applyFont="1" applyFill="1" applyBorder="1" applyAlignment="1" applyProtection="1">
      <alignment horizontal="center" vertical="center" wrapText="1"/>
      <protection/>
    </xf>
    <xf numFmtId="49" fontId="22" fillId="33" borderId="0" xfId="0" applyNumberFormat="1" applyFont="1" applyFill="1" applyBorder="1" applyAlignment="1" applyProtection="1">
      <alignment horizontal="left"/>
      <protection/>
    </xf>
    <xf numFmtId="0" fontId="3"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left"/>
      <protection/>
    </xf>
    <xf numFmtId="0" fontId="22" fillId="33" borderId="0" xfId="0" applyFont="1" applyFill="1" applyBorder="1" applyAlignment="1" applyProtection="1">
      <alignment horizontal="center"/>
      <protection/>
    </xf>
    <xf numFmtId="49" fontId="20" fillId="33" borderId="0" xfId="0" applyNumberFormat="1" applyFont="1" applyFill="1" applyBorder="1" applyAlignment="1" applyProtection="1">
      <alignment vertical="center"/>
      <protection/>
    </xf>
    <xf numFmtId="49" fontId="20" fillId="33" borderId="0" xfId="0" applyNumberFormat="1" applyFont="1" applyFill="1" applyAlignment="1" applyProtection="1">
      <alignment vertical="center"/>
      <protection/>
    </xf>
    <xf numFmtId="49" fontId="22" fillId="0" borderId="0" xfId="0" applyNumberFormat="1" applyFont="1" applyBorder="1" applyAlignment="1" applyProtection="1">
      <alignment vertical="center"/>
      <protection/>
    </xf>
    <xf numFmtId="0" fontId="20" fillId="0" borderId="0" xfId="0" applyFont="1" applyBorder="1" applyAlignment="1" applyProtection="1">
      <alignment/>
      <protection/>
    </xf>
    <xf numFmtId="0" fontId="114" fillId="35" borderId="18" xfId="0" applyFont="1" applyFill="1" applyBorder="1" applyAlignment="1" applyProtection="1">
      <alignment vertical="center"/>
      <protection/>
    </xf>
    <xf numFmtId="0" fontId="14" fillId="0" borderId="0" xfId="0" applyFont="1" applyBorder="1" applyAlignment="1" applyProtection="1">
      <alignment/>
      <protection/>
    </xf>
    <xf numFmtId="0" fontId="114" fillId="0" borderId="18" xfId="0" applyFont="1" applyBorder="1" applyAlignment="1" applyProtection="1">
      <alignment vertical="center"/>
      <protection/>
    </xf>
    <xf numFmtId="49" fontId="8" fillId="0" borderId="0" xfId="0" applyNumberFormat="1" applyFont="1" applyBorder="1" applyAlignment="1" applyProtection="1">
      <alignment horizontal="left"/>
      <protection/>
    </xf>
    <xf numFmtId="49" fontId="25" fillId="33" borderId="0" xfId="0" applyNumberFormat="1" applyFont="1" applyFill="1" applyBorder="1" applyAlignment="1" applyProtection="1">
      <alignment vertical="center" wrapText="1"/>
      <protection/>
    </xf>
    <xf numFmtId="49" fontId="23" fillId="33" borderId="0" xfId="0" applyNumberFormat="1" applyFont="1" applyFill="1" applyBorder="1" applyAlignment="1" applyProtection="1">
      <alignment horizontal="center" vertical="center"/>
      <protection/>
    </xf>
    <xf numFmtId="49" fontId="22" fillId="33" borderId="0" xfId="0" applyNumberFormat="1" applyFont="1" applyFill="1" applyBorder="1" applyAlignment="1" applyProtection="1">
      <alignment vertical="center"/>
      <protection/>
    </xf>
    <xf numFmtId="0" fontId="3" fillId="0" borderId="0" xfId="0" applyFont="1" applyFill="1" applyBorder="1" applyAlignment="1" applyProtection="1">
      <alignment/>
      <protection/>
    </xf>
    <xf numFmtId="0" fontId="14" fillId="0" borderId="0" xfId="0" applyFont="1" applyFill="1" applyBorder="1" applyAlignment="1" applyProtection="1">
      <alignment/>
      <protection/>
    </xf>
    <xf numFmtId="0" fontId="115" fillId="35" borderId="0" xfId="0" applyFont="1" applyFill="1" applyBorder="1" applyAlignment="1" applyProtection="1">
      <alignment horizontal="center" vertical="center" wrapText="1"/>
      <protection/>
    </xf>
    <xf numFmtId="0" fontId="114" fillId="35" borderId="0" xfId="0" applyFont="1" applyFill="1" applyBorder="1" applyAlignment="1" applyProtection="1">
      <alignment vertical="center"/>
      <protection/>
    </xf>
    <xf numFmtId="0" fontId="115" fillId="0" borderId="0" xfId="0" applyFont="1" applyBorder="1" applyAlignment="1" applyProtection="1">
      <alignment horizontal="center" vertical="center" wrapText="1"/>
      <protection/>
    </xf>
    <xf numFmtId="0" fontId="114" fillId="0" borderId="0" xfId="0" applyFont="1" applyBorder="1" applyAlignment="1" applyProtection="1">
      <alignment vertical="center"/>
      <protection/>
    </xf>
    <xf numFmtId="0" fontId="116" fillId="33" borderId="0" xfId="0" applyFont="1" applyFill="1" applyBorder="1" applyAlignment="1" applyProtection="1">
      <alignment horizontal="center" vertical="center" wrapText="1"/>
      <protection/>
    </xf>
    <xf numFmtId="0" fontId="114" fillId="33" borderId="0" xfId="0" applyFont="1" applyFill="1" applyBorder="1" applyAlignment="1" applyProtection="1">
      <alignment vertical="center"/>
      <protection/>
    </xf>
    <xf numFmtId="0" fontId="3" fillId="33" borderId="0" xfId="0" applyFont="1" applyFill="1" applyAlignment="1" applyProtection="1">
      <alignment/>
      <protection/>
    </xf>
    <xf numFmtId="49" fontId="3" fillId="0" borderId="0" xfId="0" applyNumberFormat="1" applyFont="1" applyBorder="1" applyAlignment="1" applyProtection="1">
      <alignment horizontal="left" vertical="center" indent="1"/>
      <protection/>
    </xf>
    <xf numFmtId="49" fontId="3" fillId="0" borderId="0" xfId="0" applyNumberFormat="1" applyFont="1" applyBorder="1" applyAlignment="1" applyProtection="1">
      <alignment vertical="center" wrapText="1"/>
      <protection/>
    </xf>
    <xf numFmtId="0" fontId="20" fillId="33" borderId="0" xfId="0" applyFont="1" applyFill="1" applyBorder="1" applyAlignment="1" applyProtection="1">
      <alignment vertical="center"/>
      <protection/>
    </xf>
    <xf numFmtId="165" fontId="5" fillId="33" borderId="0" xfId="0" applyNumberFormat="1" applyFont="1" applyFill="1" applyBorder="1" applyAlignment="1" applyProtection="1">
      <alignment vertical="center"/>
      <protection/>
    </xf>
    <xf numFmtId="49" fontId="22" fillId="33" borderId="0" xfId="0" applyNumberFormat="1" applyFont="1" applyFill="1" applyBorder="1" applyAlignment="1" applyProtection="1">
      <alignment/>
      <protection/>
    </xf>
    <xf numFmtId="0" fontId="22" fillId="33" borderId="0" xfId="0" applyFont="1" applyFill="1" applyBorder="1" applyAlignment="1" applyProtection="1">
      <alignment/>
      <protection/>
    </xf>
    <xf numFmtId="49" fontId="31" fillId="33" borderId="0" xfId="0" applyNumberFormat="1" applyFont="1" applyFill="1" applyBorder="1" applyAlignment="1" applyProtection="1">
      <alignment vertical="center" wrapText="1"/>
      <protection/>
    </xf>
    <xf numFmtId="0" fontId="30" fillId="33" borderId="0" xfId="0" applyNumberFormat="1" applyFont="1" applyFill="1" applyBorder="1" applyAlignment="1" applyProtection="1">
      <alignment vertical="center" wrapText="1"/>
      <protection/>
    </xf>
    <xf numFmtId="0" fontId="31" fillId="33" borderId="0" xfId="0" applyNumberFormat="1" applyFont="1" applyFill="1" applyBorder="1" applyAlignment="1" applyProtection="1">
      <alignment vertical="center" wrapText="1"/>
      <protection/>
    </xf>
    <xf numFmtId="0" fontId="22" fillId="33" borderId="0" xfId="0" applyFont="1" applyFill="1" applyBorder="1" applyAlignment="1" applyProtection="1">
      <alignment horizontal="right"/>
      <protection/>
    </xf>
    <xf numFmtId="0" fontId="20" fillId="33" borderId="0" xfId="0" applyFont="1" applyFill="1" applyBorder="1" applyAlignment="1" applyProtection="1">
      <alignment/>
      <protection/>
    </xf>
    <xf numFmtId="49" fontId="3" fillId="0" borderId="19"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117" fillId="33" borderId="0" xfId="0" applyNumberFormat="1" applyFont="1" applyFill="1" applyBorder="1" applyAlignment="1" applyProtection="1">
      <alignment horizontal="left"/>
      <protection/>
    </xf>
    <xf numFmtId="49" fontId="118" fillId="33" borderId="0" xfId="0" applyNumberFormat="1" applyFont="1" applyFill="1" applyBorder="1" applyAlignment="1" applyProtection="1">
      <alignment/>
      <protection/>
    </xf>
    <xf numFmtId="49" fontId="119" fillId="33" borderId="0" xfId="0" applyNumberFormat="1" applyFont="1" applyFill="1" applyBorder="1" applyAlignment="1" applyProtection="1">
      <alignment vertical="center"/>
      <protection/>
    </xf>
    <xf numFmtId="49" fontId="13" fillId="33" borderId="0" xfId="0" applyNumberFormat="1" applyFont="1" applyFill="1" applyBorder="1" applyAlignment="1" applyProtection="1">
      <alignment horizontal="left"/>
      <protection/>
    </xf>
    <xf numFmtId="49" fontId="3" fillId="33" borderId="0" xfId="0" applyNumberFormat="1" applyFont="1" applyFill="1" applyBorder="1" applyAlignment="1" applyProtection="1">
      <alignment horizontal="left" vertical="center" indent="1"/>
      <protection/>
    </xf>
    <xf numFmtId="0" fontId="3" fillId="33" borderId="0" xfId="0" applyFont="1" applyFill="1" applyBorder="1" applyAlignment="1" applyProtection="1">
      <alignment horizontal="justify" vertical="center"/>
      <protection/>
    </xf>
    <xf numFmtId="0" fontId="0" fillId="33" borderId="0" xfId="0" applyFill="1" applyBorder="1" applyAlignment="1" applyProtection="1">
      <alignment vertical="center" wrapText="1"/>
      <protection/>
    </xf>
    <xf numFmtId="0" fontId="3" fillId="33" borderId="0" xfId="0" applyFont="1" applyFill="1" applyBorder="1" applyAlignment="1" applyProtection="1">
      <alignment horizontal="left" vertical="center"/>
      <protection/>
    </xf>
    <xf numFmtId="0" fontId="23" fillId="33" borderId="0" xfId="0" applyFont="1" applyFill="1" applyBorder="1" applyAlignment="1" applyProtection="1">
      <alignment horizontal="justify" vertical="center"/>
      <protection/>
    </xf>
    <xf numFmtId="0" fontId="13" fillId="33" borderId="0" xfId="0" applyFont="1" applyFill="1" applyBorder="1" applyAlignment="1" applyProtection="1">
      <alignment/>
      <protection/>
    </xf>
    <xf numFmtId="49" fontId="11" fillId="33" borderId="0" xfId="0" applyNumberFormat="1"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36" borderId="14" xfId="0" applyFont="1" applyFill="1" applyBorder="1" applyAlignment="1" applyProtection="1">
      <alignment vertical="center"/>
      <protection/>
    </xf>
    <xf numFmtId="0" fontId="3" fillId="36" borderId="0" xfId="0" applyFont="1" applyFill="1" applyBorder="1" applyAlignment="1" applyProtection="1">
      <alignment vertical="center"/>
      <protection/>
    </xf>
    <xf numFmtId="0" fontId="3" fillId="0" borderId="0" xfId="0" applyFont="1" applyFill="1" applyBorder="1" applyAlignment="1" applyProtection="1">
      <alignment horizontal="left"/>
      <protection/>
    </xf>
    <xf numFmtId="0" fontId="0" fillId="0" borderId="0" xfId="0" applyBorder="1" applyAlignment="1" applyProtection="1">
      <alignment horizontal="center"/>
      <protection/>
    </xf>
    <xf numFmtId="49" fontId="3" fillId="0" borderId="0" xfId="0" applyNumberFormat="1" applyFont="1" applyAlignment="1" applyProtection="1">
      <alignment wrapText="1"/>
      <protection/>
    </xf>
    <xf numFmtId="49" fontId="3" fillId="0" borderId="0" xfId="0" applyNumberFormat="1" applyFont="1" applyFill="1" applyAlignment="1" applyProtection="1">
      <alignment wrapText="1"/>
      <protection/>
    </xf>
    <xf numFmtId="49" fontId="37" fillId="33" borderId="0" xfId="0" applyNumberFormat="1" applyFont="1" applyFill="1" applyBorder="1" applyAlignment="1" applyProtection="1">
      <alignment horizontal="left" wrapText="1"/>
      <protection/>
    </xf>
    <xf numFmtId="49" fontId="14" fillId="0" borderId="0" xfId="0" applyNumberFormat="1" applyFont="1" applyAlignment="1" applyProtection="1">
      <alignment wrapText="1"/>
      <protection/>
    </xf>
    <xf numFmtId="49" fontId="14" fillId="0" borderId="0" xfId="0" applyNumberFormat="1" applyFont="1" applyFill="1" applyAlignment="1" applyProtection="1">
      <alignment wrapText="1"/>
      <protection/>
    </xf>
    <xf numFmtId="49" fontId="37" fillId="33" borderId="0" xfId="0" applyNumberFormat="1" applyFont="1" applyFill="1" applyBorder="1" applyAlignment="1" applyProtection="1">
      <alignment wrapText="1"/>
      <protection/>
    </xf>
    <xf numFmtId="49" fontId="40" fillId="0" borderId="0" xfId="0" applyNumberFormat="1" applyFont="1" applyBorder="1" applyAlignment="1" applyProtection="1">
      <alignment vertical="center"/>
      <protection/>
    </xf>
    <xf numFmtId="49" fontId="40" fillId="33" borderId="0" xfId="0" applyNumberFormat="1" applyFont="1" applyFill="1" applyBorder="1" applyAlignment="1" applyProtection="1">
      <alignment vertical="center"/>
      <protection/>
    </xf>
    <xf numFmtId="49" fontId="2" fillId="33" borderId="16" xfId="0" applyNumberFormat="1" applyFont="1" applyFill="1" applyBorder="1" applyAlignment="1" applyProtection="1">
      <alignment horizontal="left"/>
      <protection/>
    </xf>
    <xf numFmtId="49" fontId="40" fillId="0" borderId="16" xfId="0" applyNumberFormat="1" applyFont="1" applyBorder="1" applyAlignment="1" applyProtection="1">
      <alignment vertical="center"/>
      <protection/>
    </xf>
    <xf numFmtId="49" fontId="2" fillId="0" borderId="16" xfId="0" applyNumberFormat="1" applyFont="1" applyBorder="1" applyAlignment="1" applyProtection="1">
      <alignment/>
      <protection/>
    </xf>
    <xf numFmtId="49" fontId="14" fillId="0" borderId="0" xfId="0" applyNumberFormat="1" applyFont="1" applyBorder="1" applyAlignment="1" applyProtection="1">
      <alignment wrapText="1"/>
      <protection/>
    </xf>
    <xf numFmtId="49" fontId="14" fillId="0" borderId="0" xfId="0" applyNumberFormat="1" applyFont="1" applyFill="1" applyBorder="1" applyAlignment="1" applyProtection="1">
      <alignment wrapText="1"/>
      <protection/>
    </xf>
    <xf numFmtId="49" fontId="40" fillId="0" borderId="0" xfId="0" applyNumberFormat="1" applyFont="1" applyAlignment="1" applyProtection="1">
      <alignment wrapText="1"/>
      <protection/>
    </xf>
    <xf numFmtId="49" fontId="23" fillId="0" borderId="0" xfId="0" applyNumberFormat="1" applyFont="1" applyBorder="1" applyAlignment="1" applyProtection="1">
      <alignment horizontal="right" wrapText="1"/>
      <protection/>
    </xf>
    <xf numFmtId="49" fontId="23" fillId="0" borderId="0" xfId="0" applyNumberFormat="1" applyFont="1" applyAlignment="1" applyProtection="1">
      <alignment horizontal="right" wrapText="1"/>
      <protection/>
    </xf>
    <xf numFmtId="49" fontId="3" fillId="33" borderId="0" xfId="0" applyNumberFormat="1" applyFont="1" applyFill="1" applyAlignment="1" applyProtection="1">
      <alignment wrapText="1"/>
      <protection/>
    </xf>
    <xf numFmtId="0" fontId="12" fillId="33" borderId="0" xfId="0" applyFont="1" applyFill="1" applyBorder="1" applyAlignment="1" applyProtection="1">
      <alignment vertical="center" wrapText="1"/>
      <protection/>
    </xf>
    <xf numFmtId="49" fontId="4" fillId="0" borderId="0" xfId="0" applyNumberFormat="1" applyFont="1" applyBorder="1" applyAlignment="1" applyProtection="1">
      <alignment horizontal="center" vertical="center"/>
      <protection/>
    </xf>
    <xf numFmtId="49" fontId="44" fillId="0" borderId="0" xfId="0" applyNumberFormat="1" applyFont="1" applyBorder="1" applyAlignment="1" applyProtection="1">
      <alignment vertical="center"/>
      <protection/>
    </xf>
    <xf numFmtId="49" fontId="23" fillId="0" borderId="0" xfId="0" applyNumberFormat="1" applyFont="1" applyBorder="1" applyAlignment="1" applyProtection="1">
      <alignment horizontal="left"/>
      <protection/>
    </xf>
    <xf numFmtId="0" fontId="5" fillId="0" borderId="0" xfId="0" applyFont="1" applyBorder="1" applyAlignment="1" applyProtection="1">
      <alignment/>
      <protection/>
    </xf>
    <xf numFmtId="0" fontId="5" fillId="0" borderId="0" xfId="0" applyFont="1" applyFill="1" applyAlignment="1" applyProtection="1">
      <alignment/>
      <protection/>
    </xf>
    <xf numFmtId="0" fontId="120" fillId="35" borderId="18" xfId="0" applyFont="1" applyFill="1" applyBorder="1" applyAlignment="1" applyProtection="1">
      <alignment horizontal="center" vertical="center" wrapText="1"/>
      <protection/>
    </xf>
    <xf numFmtId="0" fontId="120" fillId="0" borderId="18" xfId="0" applyFont="1" applyBorder="1" applyAlignment="1" applyProtection="1">
      <alignment horizontal="center" vertical="center" wrapText="1"/>
      <protection/>
    </xf>
    <xf numFmtId="49" fontId="13" fillId="0" borderId="16" xfId="0" applyNumberFormat="1" applyFont="1" applyBorder="1" applyAlignment="1" applyProtection="1">
      <alignment horizontal="center" vertical="center"/>
      <protection/>
    </xf>
    <xf numFmtId="49" fontId="14" fillId="0" borderId="19" xfId="0" applyNumberFormat="1" applyFont="1" applyBorder="1" applyAlignment="1" applyProtection="1">
      <alignment vertical="center"/>
      <protection/>
    </xf>
    <xf numFmtId="0" fontId="24" fillId="0" borderId="0" xfId="0" applyFont="1" applyAlignment="1" applyProtection="1">
      <alignment/>
      <protection/>
    </xf>
    <xf numFmtId="49" fontId="3" fillId="0" borderId="0" xfId="0" applyNumberFormat="1" applyFont="1" applyAlignment="1" applyProtection="1">
      <alignment horizontal="left" vertical="top"/>
      <protection/>
    </xf>
    <xf numFmtId="49" fontId="13" fillId="0" borderId="0" xfId="0" applyNumberFormat="1" applyFont="1" applyBorder="1" applyAlignment="1" applyProtection="1" quotePrefix="1">
      <alignment horizontal="left" vertical="top" wrapText="1"/>
      <protection/>
    </xf>
    <xf numFmtId="49" fontId="13" fillId="0" borderId="0" xfId="0" applyNumberFormat="1" applyFont="1" applyFill="1" applyBorder="1" applyAlignment="1" applyProtection="1">
      <alignment horizontal="left"/>
      <protection/>
    </xf>
    <xf numFmtId="49" fontId="13" fillId="0" borderId="0" xfId="0" applyNumberFormat="1" applyFont="1" applyFill="1" applyBorder="1" applyAlignment="1" applyProtection="1" quotePrefix="1">
      <alignment horizontal="left"/>
      <protection/>
    </xf>
    <xf numFmtId="49" fontId="2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protection/>
    </xf>
    <xf numFmtId="49" fontId="15" fillId="0" borderId="0" xfId="0" applyNumberFormat="1" applyFont="1" applyFill="1" applyBorder="1" applyAlignment="1" applyProtection="1">
      <alignment horizontal="center"/>
      <protection/>
    </xf>
    <xf numFmtId="0" fontId="17" fillId="0" borderId="0" xfId="0" applyFont="1" applyFill="1" applyBorder="1" applyAlignment="1" applyProtection="1">
      <alignment horizontal="center"/>
      <protection/>
    </xf>
    <xf numFmtId="49" fontId="5" fillId="0" borderId="20" xfId="0" applyNumberFormat="1" applyFont="1" applyFill="1" applyBorder="1" applyAlignment="1" applyProtection="1">
      <alignment horizontal="left"/>
      <protection locked="0"/>
    </xf>
    <xf numFmtId="49" fontId="13" fillId="0" borderId="0" xfId="0" applyNumberFormat="1" applyFont="1" applyFill="1" applyBorder="1" applyAlignment="1" applyProtection="1">
      <alignment vertical="center"/>
      <protection/>
    </xf>
    <xf numFmtId="49" fontId="5" fillId="0" borderId="20" xfId="0" applyNumberFormat="1" applyFont="1" applyFill="1" applyBorder="1" applyAlignment="1" applyProtection="1">
      <alignment horizontal="center"/>
      <protection locked="0"/>
    </xf>
    <xf numFmtId="49" fontId="23" fillId="0" borderId="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49" fontId="6" fillId="0" borderId="0" xfId="0" applyNumberFormat="1" applyFont="1" applyBorder="1" applyAlignment="1" applyProtection="1">
      <alignment vertical="center"/>
      <protection/>
    </xf>
    <xf numFmtId="49" fontId="5" fillId="0" borderId="0" xfId="0" applyNumberFormat="1" applyFon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0" fontId="0" fillId="0" borderId="0" xfId="48" applyProtection="1">
      <alignment/>
      <protection/>
    </xf>
    <xf numFmtId="49" fontId="9" fillId="0" borderId="0" xfId="48" applyNumberFormat="1" applyFont="1" applyFill="1" applyAlignment="1" applyProtection="1">
      <alignment vertical="center"/>
      <protection/>
    </xf>
    <xf numFmtId="49" fontId="10" fillId="0" borderId="0" xfId="48" applyNumberFormat="1" applyFont="1" applyFill="1" applyAlignment="1" applyProtection="1">
      <alignment horizontal="center" vertical="center"/>
      <protection/>
    </xf>
    <xf numFmtId="49" fontId="12" fillId="0" borderId="0" xfId="48" applyNumberFormat="1" applyFont="1" applyAlignment="1" applyProtection="1">
      <alignment vertical="center"/>
      <protection/>
    </xf>
    <xf numFmtId="49" fontId="3" fillId="0" borderId="0" xfId="48" applyNumberFormat="1" applyFont="1" applyAlignment="1" applyProtection="1">
      <alignment vertical="center"/>
      <protection/>
    </xf>
    <xf numFmtId="49" fontId="3" fillId="0" borderId="0" xfId="48" applyNumberFormat="1" applyFont="1" applyBorder="1" applyAlignment="1" applyProtection="1">
      <alignment vertical="center"/>
      <protection/>
    </xf>
    <xf numFmtId="49" fontId="13" fillId="0" borderId="0" xfId="48" applyNumberFormat="1" applyFont="1" applyBorder="1" applyAlignment="1" applyProtection="1">
      <alignment horizontal="left"/>
      <protection/>
    </xf>
    <xf numFmtId="49" fontId="3" fillId="0" borderId="0" xfId="48" applyNumberFormat="1" applyFont="1" applyBorder="1" applyAlignment="1" applyProtection="1">
      <alignment horizontal="left"/>
      <protection/>
    </xf>
    <xf numFmtId="49" fontId="6" fillId="0" borderId="0" xfId="48" applyNumberFormat="1" applyFont="1" applyBorder="1" applyAlignment="1" applyProtection="1">
      <alignment horizontal="right"/>
      <protection/>
    </xf>
    <xf numFmtId="49" fontId="3" fillId="0" borderId="0" xfId="48" applyNumberFormat="1" applyFont="1" applyFill="1" applyBorder="1" applyAlignment="1" applyProtection="1">
      <alignment vertical="center"/>
      <protection/>
    </xf>
    <xf numFmtId="0" fontId="8" fillId="0" borderId="0" xfId="48" applyNumberFormat="1" applyFont="1" applyFill="1" applyBorder="1" applyAlignment="1" applyProtection="1" quotePrefix="1">
      <alignment horizontal="center" vertical="center" wrapText="1"/>
      <protection/>
    </xf>
    <xf numFmtId="49" fontId="13" fillId="0" borderId="0" xfId="48" applyNumberFormat="1" applyFont="1" applyFill="1" applyBorder="1" applyAlignment="1" applyProtection="1">
      <alignment horizontal="left"/>
      <protection/>
    </xf>
    <xf numFmtId="49" fontId="13" fillId="0" borderId="0" xfId="48" applyNumberFormat="1" applyFont="1" applyFill="1" applyBorder="1" applyAlignment="1" applyProtection="1">
      <alignment vertical="center"/>
      <protection/>
    </xf>
    <xf numFmtId="49" fontId="13" fillId="0" borderId="0" xfId="48" applyNumberFormat="1" applyFont="1" applyFill="1" applyBorder="1" applyAlignment="1" applyProtection="1">
      <alignment/>
      <protection/>
    </xf>
    <xf numFmtId="49" fontId="13" fillId="0" borderId="0" xfId="48" applyNumberFormat="1" applyFont="1" applyFill="1" applyBorder="1" applyAlignment="1" applyProtection="1">
      <alignment horizontal="right" vertical="center"/>
      <protection/>
    </xf>
    <xf numFmtId="49" fontId="3" fillId="0" borderId="0" xfId="48" applyNumberFormat="1" applyFont="1" applyFill="1" applyBorder="1" applyAlignment="1" applyProtection="1">
      <alignment horizontal="center" vertical="center" wrapText="1"/>
      <protection/>
    </xf>
    <xf numFmtId="49" fontId="13" fillId="0" borderId="0" xfId="48" applyNumberFormat="1" applyFont="1" applyBorder="1" applyAlignment="1" applyProtection="1">
      <alignment horizontal="left" vertical="top"/>
      <protection/>
    </xf>
    <xf numFmtId="49" fontId="14" fillId="0" borderId="11" xfId="48" applyNumberFormat="1" applyFont="1" applyBorder="1" applyAlignment="1" applyProtection="1">
      <alignment horizontal="center" vertical="center"/>
      <protection/>
    </xf>
    <xf numFmtId="9" fontId="8" fillId="0" borderId="0" xfId="48" applyNumberFormat="1" applyFont="1" applyFill="1" applyBorder="1" applyAlignment="1" applyProtection="1" quotePrefix="1">
      <alignment horizontal="center" vertical="center" wrapText="1"/>
      <protection/>
    </xf>
    <xf numFmtId="49" fontId="14" fillId="0" borderId="0" xfId="48" applyNumberFormat="1" applyFont="1" applyBorder="1" applyAlignment="1" applyProtection="1">
      <alignment horizontal="center" vertical="center"/>
      <protection/>
    </xf>
    <xf numFmtId="10" fontId="3" fillId="0" borderId="0" xfId="48" applyNumberFormat="1" applyFont="1" applyFill="1" applyBorder="1" applyAlignment="1" applyProtection="1">
      <alignment horizontal="center" vertical="center" wrapText="1"/>
      <protection/>
    </xf>
    <xf numFmtId="49" fontId="13" fillId="0" borderId="0" xfId="48" applyNumberFormat="1" applyFont="1" applyFill="1" applyBorder="1" applyAlignment="1" applyProtection="1" quotePrefix="1">
      <alignment horizontal="left" vertical="top" wrapText="1"/>
      <protection/>
    </xf>
    <xf numFmtId="49" fontId="3" fillId="0" borderId="0" xfId="48" applyNumberFormat="1" applyFont="1" applyFill="1" applyAlignment="1" applyProtection="1">
      <alignment vertical="center"/>
      <protection/>
    </xf>
    <xf numFmtId="0" fontId="6" fillId="0" borderId="0" xfId="48" applyNumberFormat="1" applyFont="1" applyBorder="1" applyAlignment="1" applyProtection="1">
      <alignment horizontal="right"/>
      <protection/>
    </xf>
    <xf numFmtId="49" fontId="121" fillId="0" borderId="0" xfId="48" applyNumberFormat="1" applyFont="1" applyBorder="1" applyAlignment="1" applyProtection="1">
      <alignment horizontal="left"/>
      <protection/>
    </xf>
    <xf numFmtId="49" fontId="12" fillId="0" borderId="0" xfId="48" applyNumberFormat="1" applyFont="1" applyBorder="1" applyAlignment="1" applyProtection="1">
      <alignment vertical="center"/>
      <protection/>
    </xf>
    <xf numFmtId="0" fontId="0" fillId="0" borderId="16" xfId="48" applyBorder="1" applyProtection="1">
      <alignment/>
      <protection/>
    </xf>
    <xf numFmtId="0" fontId="3" fillId="0" borderId="0" xfId="48" applyNumberFormat="1" applyFont="1" applyAlignment="1" applyProtection="1">
      <alignment vertical="center"/>
      <protection/>
    </xf>
    <xf numFmtId="2" fontId="3" fillId="0" borderId="0" xfId="48" applyNumberFormat="1" applyFont="1" applyAlignment="1" applyProtection="1">
      <alignment vertical="center"/>
      <protection/>
    </xf>
    <xf numFmtId="2" fontId="3" fillId="0" borderId="21" xfId="48" applyNumberFormat="1" applyFont="1" applyBorder="1" applyAlignment="1" applyProtection="1">
      <alignment vertical="center"/>
      <protection/>
    </xf>
    <xf numFmtId="2" fontId="3" fillId="37" borderId="21" xfId="48" applyNumberFormat="1" applyFont="1" applyFill="1" applyBorder="1" applyAlignment="1" applyProtection="1">
      <alignment vertical="center"/>
      <protection/>
    </xf>
    <xf numFmtId="0" fontId="3" fillId="0" borderId="0" xfId="48" applyFont="1" applyAlignment="1" applyProtection="1">
      <alignment horizontal="center" vertical="center"/>
      <protection/>
    </xf>
    <xf numFmtId="164" fontId="13" fillId="0" borderId="0" xfId="48" applyNumberFormat="1" applyFont="1" applyBorder="1" applyAlignment="1" applyProtection="1">
      <alignment horizontal="center" vertical="center" wrapText="1"/>
      <protection/>
    </xf>
    <xf numFmtId="164" fontId="3" fillId="0" borderId="0" xfId="48" applyNumberFormat="1" applyFont="1" applyBorder="1" applyAlignment="1" applyProtection="1">
      <alignment vertical="center"/>
      <protection/>
    </xf>
    <xf numFmtId="164" fontId="3" fillId="0" borderId="0" xfId="48" applyNumberFormat="1" applyFont="1" applyAlignment="1" applyProtection="1">
      <alignment vertical="center"/>
      <protection/>
    </xf>
    <xf numFmtId="0" fontId="3" fillId="0" borderId="0" xfId="48" applyFont="1" applyAlignment="1" applyProtection="1">
      <alignment vertical="center"/>
      <protection/>
    </xf>
    <xf numFmtId="0" fontId="3" fillId="0" borderId="0" xfId="48" applyFont="1" applyFill="1" applyAlignment="1" applyProtection="1">
      <alignment vertical="center"/>
      <protection/>
    </xf>
    <xf numFmtId="0" fontId="7" fillId="0" borderId="0" xfId="48" applyFont="1" applyAlignment="1" applyProtection="1">
      <alignment horizontal="center" vertical="center"/>
      <protection/>
    </xf>
    <xf numFmtId="0" fontId="24" fillId="0" borderId="0" xfId="48" applyFont="1" applyAlignment="1" applyProtection="1">
      <alignment vertical="center"/>
      <protection/>
    </xf>
    <xf numFmtId="0" fontId="24" fillId="0" borderId="0" xfId="48" applyFont="1" applyFill="1" applyAlignment="1" applyProtection="1">
      <alignment vertical="center"/>
      <protection/>
    </xf>
    <xf numFmtId="0" fontId="3" fillId="0" borderId="0" xfId="48" applyFont="1" applyFill="1" applyAlignment="1" applyProtection="1">
      <alignment horizontal="center" vertical="center"/>
      <protection/>
    </xf>
    <xf numFmtId="0" fontId="18" fillId="0" borderId="0" xfId="48" applyFont="1" applyFill="1" applyAlignment="1" applyProtection="1">
      <alignment horizontal="center" vertical="center"/>
      <protection/>
    </xf>
    <xf numFmtId="164" fontId="3" fillId="0" borderId="0" xfId="48" applyNumberFormat="1" applyFont="1" applyFill="1" applyAlignment="1" applyProtection="1">
      <alignment vertical="center"/>
      <protection/>
    </xf>
    <xf numFmtId="0" fontId="11" fillId="0" borderId="22" xfId="48" applyFont="1" applyBorder="1" applyAlignment="1" applyProtection="1">
      <alignment horizontal="center" vertical="center" shrinkToFit="1"/>
      <protection/>
    </xf>
    <xf numFmtId="0" fontId="11" fillId="0" borderId="23" xfId="48" applyFont="1" applyBorder="1" applyAlignment="1" applyProtection="1">
      <alignment horizontal="center" vertical="center" wrapText="1"/>
      <protection/>
    </xf>
    <xf numFmtId="0" fontId="11" fillId="0" borderId="24" xfId="48" applyFont="1" applyBorder="1" applyAlignment="1" applyProtection="1">
      <alignment horizontal="center" vertical="center" wrapText="1"/>
      <protection/>
    </xf>
    <xf numFmtId="164" fontId="11" fillId="0" borderId="25" xfId="48" applyNumberFormat="1" applyFont="1" applyBorder="1" applyAlignment="1" applyProtection="1">
      <alignment horizontal="center" vertical="center" wrapText="1"/>
      <protection/>
    </xf>
    <xf numFmtId="0" fontId="3" fillId="0" borderId="21" xfId="48" applyFont="1" applyBorder="1" applyAlignment="1" applyProtection="1">
      <alignment vertical="center" wrapText="1"/>
      <protection/>
    </xf>
    <xf numFmtId="0" fontId="3" fillId="0" borderId="26" xfId="48" applyFont="1" applyBorder="1" applyAlignment="1" applyProtection="1">
      <alignment horizontal="center" vertical="center"/>
      <protection/>
    </xf>
    <xf numFmtId="0" fontId="13" fillId="0" borderId="27" xfId="48" applyFont="1" applyBorder="1" applyAlignment="1" applyProtection="1">
      <alignment vertical="center" wrapText="1"/>
      <protection/>
    </xf>
    <xf numFmtId="0" fontId="3" fillId="0" borderId="21" xfId="48" applyFont="1" applyBorder="1" applyAlignment="1" applyProtection="1">
      <alignment vertical="center"/>
      <protection/>
    </xf>
    <xf numFmtId="0" fontId="3" fillId="0" borderId="28" xfId="48" applyFont="1" applyBorder="1" applyAlignment="1" applyProtection="1">
      <alignment horizontal="center" vertical="center"/>
      <protection/>
    </xf>
    <xf numFmtId="9" fontId="3" fillId="0" borderId="0" xfId="51" applyFont="1" applyAlignment="1" applyProtection="1">
      <alignment vertical="center"/>
      <protection/>
    </xf>
    <xf numFmtId="2" fontId="3" fillId="0" borderId="0" xfId="51" applyNumberFormat="1" applyFont="1" applyAlignment="1" applyProtection="1">
      <alignment vertical="center"/>
      <protection/>
    </xf>
    <xf numFmtId="0" fontId="3" fillId="0" borderId="0" xfId="48" applyFont="1" applyAlignment="1" applyProtection="1">
      <alignment horizontal="left" vertical="center"/>
      <protection/>
    </xf>
    <xf numFmtId="0" fontId="11" fillId="0" borderId="24" xfId="48" applyFont="1" applyBorder="1" applyAlignment="1" applyProtection="1">
      <alignment horizontal="center" vertical="center"/>
      <protection/>
    </xf>
    <xf numFmtId="0" fontId="11" fillId="0" borderId="25" xfId="48" applyFont="1" applyBorder="1" applyAlignment="1" applyProtection="1">
      <alignment horizontal="center" vertical="center" wrapText="1"/>
      <protection/>
    </xf>
    <xf numFmtId="0" fontId="45" fillId="0" borderId="0" xfId="48" applyFont="1" applyBorder="1" applyAlignment="1" applyProtection="1">
      <alignment horizontal="center" vertical="center"/>
      <protection/>
    </xf>
    <xf numFmtId="0" fontId="45" fillId="0" borderId="0" xfId="48" applyFont="1" applyBorder="1" applyAlignment="1" applyProtection="1">
      <alignment vertical="center"/>
      <protection/>
    </xf>
    <xf numFmtId="164" fontId="45" fillId="0" borderId="0" xfId="48" applyNumberFormat="1" applyFont="1" applyBorder="1" applyAlignment="1" applyProtection="1">
      <alignment vertical="center"/>
      <protection/>
    </xf>
    <xf numFmtId="4" fontId="21" fillId="0" borderId="0" xfId="48" applyNumberFormat="1" applyFont="1" applyFill="1" applyBorder="1" applyAlignment="1" applyProtection="1">
      <alignment vertical="center"/>
      <protection/>
    </xf>
    <xf numFmtId="4" fontId="21" fillId="0" borderId="0" xfId="48" applyNumberFormat="1" applyFont="1" applyBorder="1" applyAlignment="1" applyProtection="1">
      <alignment vertical="center"/>
      <protection/>
    </xf>
    <xf numFmtId="0" fontId="59" fillId="0" borderId="18" xfId="48" applyFont="1" applyBorder="1" applyAlignment="1" applyProtection="1">
      <alignment horizontal="center" vertical="center" wrapText="1"/>
      <protection/>
    </xf>
    <xf numFmtId="0" fontId="13" fillId="0" borderId="18" xfId="48" applyFont="1" applyBorder="1" applyAlignment="1" applyProtection="1">
      <alignment horizontal="center" vertical="center" wrapText="1"/>
      <protection/>
    </xf>
    <xf numFmtId="0" fontId="8" fillId="0" borderId="0" xfId="48" applyFont="1" applyFill="1" applyBorder="1" applyAlignment="1" applyProtection="1">
      <alignment horizontal="center" vertical="center"/>
      <protection/>
    </xf>
    <xf numFmtId="164" fontId="13" fillId="0" borderId="0" xfId="48" applyNumberFormat="1" applyFont="1" applyBorder="1" applyAlignment="1" applyProtection="1">
      <alignment horizontal="center" vertical="center"/>
      <protection/>
    </xf>
    <xf numFmtId="0" fontId="7" fillId="0" borderId="0" xfId="48" applyFont="1" applyAlignment="1" applyProtection="1">
      <alignment horizontal="right" vertical="center" wrapText="1"/>
      <protection/>
    </xf>
    <xf numFmtId="0" fontId="5" fillId="0" borderId="0" xfId="48" applyFont="1" applyAlignment="1" applyProtection="1">
      <alignment horizontal="center" vertical="center"/>
      <protection/>
    </xf>
    <xf numFmtId="164" fontId="5" fillId="0" borderId="0" xfId="48" applyNumberFormat="1" applyFont="1" applyBorder="1" applyAlignment="1" applyProtection="1">
      <alignment vertical="center"/>
      <protection/>
    </xf>
    <xf numFmtId="164" fontId="5" fillId="0" borderId="0" xfId="48" applyNumberFormat="1" applyFont="1" applyAlignment="1" applyProtection="1">
      <alignment vertical="center"/>
      <protection/>
    </xf>
    <xf numFmtId="0" fontId="5" fillId="0" borderId="0" xfId="48" applyFont="1" applyAlignment="1" applyProtection="1">
      <alignment vertical="center"/>
      <protection/>
    </xf>
    <xf numFmtId="0" fontId="5" fillId="0" borderId="0" xfId="48" applyFont="1" applyFill="1" applyAlignment="1" applyProtection="1">
      <alignment vertical="center"/>
      <protection/>
    </xf>
    <xf numFmtId="1" fontId="3" fillId="37" borderId="18" xfId="48" applyNumberFormat="1" applyFont="1" applyFill="1" applyBorder="1" applyAlignment="1" applyProtection="1">
      <alignment vertical="center"/>
      <protection/>
    </xf>
    <xf numFmtId="14" fontId="0" fillId="0" borderId="0" xfId="0" applyNumberFormat="1" applyFont="1" applyAlignment="1" applyProtection="1">
      <alignment/>
      <protection/>
    </xf>
    <xf numFmtId="49" fontId="11" fillId="0" borderId="0" xfId="48" applyNumberFormat="1" applyFont="1" applyBorder="1" applyAlignment="1" applyProtection="1">
      <alignment horizontal="left"/>
      <protection/>
    </xf>
    <xf numFmtId="49" fontId="11" fillId="0" borderId="0" xfId="48" applyNumberFormat="1" applyFont="1" applyBorder="1" applyProtection="1">
      <alignment/>
      <protection/>
    </xf>
    <xf numFmtId="0" fontId="0" fillId="0" borderId="0" xfId="48" applyBorder="1" applyProtection="1">
      <alignment/>
      <protection/>
    </xf>
    <xf numFmtId="0" fontId="13" fillId="0" borderId="0" xfId="48" applyNumberFormat="1" applyFont="1" applyFill="1" applyBorder="1" applyAlignment="1" applyProtection="1" quotePrefix="1">
      <alignment horizontal="center" vertical="center" wrapText="1"/>
      <protection/>
    </xf>
    <xf numFmtId="0" fontId="3" fillId="0" borderId="0" xfId="48" applyFont="1" applyProtection="1">
      <alignment/>
      <protection/>
    </xf>
    <xf numFmtId="0" fontId="15" fillId="0" borderId="0" xfId="48" applyFont="1" applyFill="1" applyBorder="1" applyAlignment="1" applyProtection="1">
      <alignment horizontal="center"/>
      <protection/>
    </xf>
    <xf numFmtId="166" fontId="13" fillId="0" borderId="0" xfId="48" applyNumberFormat="1" applyFont="1" applyFill="1" applyBorder="1" applyAlignment="1" applyProtection="1">
      <alignment horizontal="center"/>
      <protection/>
    </xf>
    <xf numFmtId="0" fontId="13" fillId="0" borderId="29" xfId="48" applyFont="1" applyBorder="1" applyAlignment="1" applyProtection="1">
      <alignment horizontal="center" vertical="center" wrapText="1"/>
      <protection/>
    </xf>
    <xf numFmtId="0" fontId="8" fillId="0" borderId="16" xfId="48" applyNumberFormat="1" applyFont="1" applyFill="1" applyBorder="1" applyAlignment="1" applyProtection="1" quotePrefix="1">
      <alignment horizontal="center" vertical="center" wrapText="1"/>
      <protection/>
    </xf>
    <xf numFmtId="164" fontId="11" fillId="0" borderId="0" xfId="48" applyNumberFormat="1" applyFont="1" applyFill="1" applyBorder="1" applyAlignment="1" applyProtection="1">
      <alignment horizontal="center" vertical="center" wrapText="1"/>
      <protection/>
    </xf>
    <xf numFmtId="168" fontId="13" fillId="0" borderId="0" xfId="48" applyNumberFormat="1" applyFont="1" applyFill="1" applyBorder="1" applyAlignment="1" applyProtection="1">
      <alignment horizontal="center" vertical="center"/>
      <protection/>
    </xf>
    <xf numFmtId="169" fontId="13" fillId="0" borderId="0" xfId="48" applyNumberFormat="1" applyFont="1" applyFill="1" applyBorder="1" applyAlignment="1" applyProtection="1">
      <alignment horizontal="center" vertical="center"/>
      <protection/>
    </xf>
    <xf numFmtId="170" fontId="13" fillId="0" borderId="0" xfId="48" applyNumberFormat="1" applyFont="1" applyFill="1" applyBorder="1" applyAlignment="1" applyProtection="1">
      <alignment horizontal="center" vertical="center"/>
      <protection/>
    </xf>
    <xf numFmtId="9" fontId="13" fillId="0" borderId="0" xfId="51" applyFont="1" applyFill="1" applyBorder="1" applyAlignment="1" applyProtection="1" quotePrefix="1">
      <alignment horizontal="center" vertical="center"/>
      <protection/>
    </xf>
    <xf numFmtId="0" fontId="57" fillId="0" borderId="0" xfId="48" applyFont="1" applyFill="1" applyBorder="1" applyAlignment="1" applyProtection="1">
      <alignment horizontal="center" vertical="center"/>
      <protection/>
    </xf>
    <xf numFmtId="170" fontId="58" fillId="0" borderId="0" xfId="48" applyNumberFormat="1" applyFont="1" applyFill="1" applyBorder="1" applyAlignment="1" applyProtection="1">
      <alignment horizontal="center" vertical="center"/>
      <protection/>
    </xf>
    <xf numFmtId="0" fontId="6" fillId="0" borderId="0" xfId="48" applyFont="1" applyBorder="1" applyAlignment="1" applyProtection="1">
      <alignment horizontal="center" vertical="center"/>
      <protection/>
    </xf>
    <xf numFmtId="0" fontId="3" fillId="0" borderId="0" xfId="48" applyFont="1" applyBorder="1" applyAlignment="1" applyProtection="1">
      <alignment horizontal="center" vertical="center"/>
      <protection/>
    </xf>
    <xf numFmtId="0" fontId="11" fillId="0" borderId="22" xfId="48" applyFont="1" applyBorder="1" applyAlignment="1" applyProtection="1">
      <alignment horizontal="center" vertical="center" wrapText="1"/>
      <protection/>
    </xf>
    <xf numFmtId="0" fontId="13" fillId="0" borderId="26" xfId="48" applyFont="1" applyBorder="1" applyAlignment="1" applyProtection="1">
      <alignment vertical="center" wrapText="1"/>
      <protection/>
    </xf>
    <xf numFmtId="49" fontId="24" fillId="0" borderId="0" xfId="0" applyNumberFormat="1" applyFont="1" applyFill="1" applyBorder="1" applyAlignment="1" applyProtection="1">
      <alignment vertical="center"/>
      <protection/>
    </xf>
    <xf numFmtId="9" fontId="8" fillId="0" borderId="0" xfId="48" applyNumberFormat="1" applyFont="1" applyFill="1" applyBorder="1" applyAlignment="1" applyProtection="1" quotePrefix="1">
      <alignment vertical="center" wrapText="1"/>
      <protection/>
    </xf>
    <xf numFmtId="2" fontId="3" fillId="37" borderId="21" xfId="48" applyNumberFormat="1" applyFont="1" applyFill="1" applyBorder="1" applyAlignment="1" applyProtection="1">
      <alignment horizontal="center" vertical="center"/>
      <protection/>
    </xf>
    <xf numFmtId="49" fontId="23" fillId="38" borderId="21" xfId="0" applyNumberFormat="1" applyFont="1" applyFill="1" applyBorder="1" applyAlignment="1" applyProtection="1">
      <alignment horizontal="center" vertical="center"/>
      <protection/>
    </xf>
    <xf numFmtId="49" fontId="23" fillId="38" borderId="21" xfId="0" applyNumberFormat="1" applyFont="1" applyFill="1" applyBorder="1" applyAlignment="1" applyProtection="1">
      <alignment horizontal="center" vertical="center"/>
      <protection locked="0"/>
    </xf>
    <xf numFmtId="2" fontId="13" fillId="37" borderId="30" xfId="48" applyNumberFormat="1" applyFont="1" applyFill="1" applyBorder="1" applyAlignment="1" applyProtection="1">
      <alignment horizontal="center" vertical="center"/>
      <protection/>
    </xf>
    <xf numFmtId="2" fontId="58" fillId="37" borderId="31" xfId="48" applyNumberFormat="1" applyFont="1" applyFill="1" applyBorder="1" applyAlignment="1" applyProtection="1">
      <alignment horizontal="center" vertical="center"/>
      <protection/>
    </xf>
    <xf numFmtId="4" fontId="13" fillId="37" borderId="32" xfId="48" applyNumberFormat="1" applyFont="1" applyFill="1" applyBorder="1" applyAlignment="1" applyProtection="1">
      <alignment horizontal="center" vertical="center"/>
      <protection/>
    </xf>
    <xf numFmtId="4" fontId="21" fillId="37" borderId="31" xfId="48" applyNumberFormat="1" applyFont="1" applyFill="1" applyBorder="1" applyAlignment="1" applyProtection="1">
      <alignment horizontal="center" vertical="center"/>
      <protection/>
    </xf>
    <xf numFmtId="4" fontId="8" fillId="37" borderId="18" xfId="48" applyNumberFormat="1" applyFont="1" applyFill="1" applyBorder="1" applyAlignment="1" applyProtection="1">
      <alignment horizontal="center" vertical="center"/>
      <protection/>
    </xf>
    <xf numFmtId="0" fontId="13" fillId="0" borderId="0" xfId="0" applyFont="1" applyFill="1" applyBorder="1" applyAlignment="1" applyProtection="1">
      <alignment/>
      <protection/>
    </xf>
    <xf numFmtId="49" fontId="2" fillId="33" borderId="0" xfId="0" applyNumberFormat="1" applyFont="1" applyFill="1" applyBorder="1" applyAlignment="1" applyProtection="1">
      <alignment horizontal="left"/>
      <protection/>
    </xf>
    <xf numFmtId="49" fontId="40" fillId="0" borderId="0" xfId="0" applyNumberFormat="1" applyFont="1" applyAlignment="1" applyProtection="1">
      <alignment horizontal="left" wrapText="1"/>
      <protection/>
    </xf>
    <xf numFmtId="49" fontId="37" fillId="33" borderId="0" xfId="0" applyNumberFormat="1" applyFont="1" applyFill="1" applyBorder="1" applyAlignment="1" applyProtection="1">
      <alignment horizontal="left" wrapText="1"/>
      <protection/>
    </xf>
    <xf numFmtId="49" fontId="11" fillId="0" borderId="0" xfId="48" applyNumberFormat="1" applyFont="1" applyBorder="1" applyAlignment="1" applyProtection="1">
      <alignment/>
      <protection/>
    </xf>
    <xf numFmtId="0" fontId="3" fillId="37" borderId="29" xfId="48" applyNumberFormat="1" applyFont="1" applyFill="1" applyBorder="1" applyAlignment="1" applyProtection="1">
      <alignment horizontal="center" vertical="center"/>
      <protection/>
    </xf>
    <xf numFmtId="0" fontId="3" fillId="37" borderId="33" xfId="48" applyNumberFormat="1" applyFont="1" applyFill="1" applyBorder="1" applyAlignment="1" applyProtection="1">
      <alignment horizontal="center" vertical="center"/>
      <protection/>
    </xf>
    <xf numFmtId="0" fontId="3" fillId="37" borderId="34" xfId="48" applyNumberFormat="1" applyFont="1" applyFill="1" applyBorder="1" applyAlignment="1" applyProtection="1">
      <alignment horizontal="center" vertical="center"/>
      <protection/>
    </xf>
    <xf numFmtId="49" fontId="3" fillId="0" borderId="21" xfId="48" applyNumberFormat="1" applyFont="1" applyFill="1" applyBorder="1" applyAlignment="1" applyProtection="1">
      <alignment horizontal="center" vertical="center" wrapText="1"/>
      <protection/>
    </xf>
    <xf numFmtId="0" fontId="63" fillId="34" borderId="0" xfId="0" applyFont="1" applyFill="1" applyAlignment="1" applyProtection="1">
      <alignment vertical="center"/>
      <protection/>
    </xf>
    <xf numFmtId="49" fontId="2" fillId="0" borderId="0" xfId="0" applyNumberFormat="1" applyFont="1" applyBorder="1" applyAlignment="1" applyProtection="1">
      <alignment/>
      <protection/>
    </xf>
    <xf numFmtId="49" fontId="14" fillId="0" borderId="35" xfId="48" applyNumberFormat="1" applyFont="1" applyBorder="1" applyAlignment="1" applyProtection="1">
      <alignment horizontal="center" vertical="center"/>
      <protection/>
    </xf>
    <xf numFmtId="0" fontId="22" fillId="0" borderId="0" xfId="0" applyFont="1" applyBorder="1" applyAlignment="1" applyProtection="1">
      <alignment horizontal="center"/>
      <protection/>
    </xf>
    <xf numFmtId="0" fontId="20" fillId="0" borderId="0" xfId="0" applyFont="1" applyBorder="1" applyAlignment="1" applyProtection="1">
      <alignment horizontal="left"/>
      <protection/>
    </xf>
    <xf numFmtId="49" fontId="11" fillId="0" borderId="0" xfId="0" applyNumberFormat="1" applyFont="1" applyBorder="1" applyAlignment="1" applyProtection="1" quotePrefix="1">
      <alignment horizontal="left" vertical="top" wrapText="1"/>
      <protection/>
    </xf>
    <xf numFmtId="0" fontId="3" fillId="0" borderId="0" xfId="0" applyFont="1" applyFill="1" applyBorder="1" applyAlignment="1" applyProtection="1">
      <alignment horizontal="center"/>
      <protection/>
    </xf>
    <xf numFmtId="0" fontId="0" fillId="0" borderId="0" xfId="0" applyAlignment="1" applyProtection="1">
      <alignment wrapText="1"/>
      <protection/>
    </xf>
    <xf numFmtId="0" fontId="3" fillId="0" borderId="0" xfId="0" applyFont="1" applyBorder="1" applyAlignment="1" applyProtection="1">
      <alignment vertical="center"/>
      <protection/>
    </xf>
    <xf numFmtId="0" fontId="0" fillId="0" borderId="0" xfId="0" applyAlignment="1" applyProtection="1">
      <alignment horizontal="justify"/>
      <protection/>
    </xf>
    <xf numFmtId="49" fontId="23" fillId="39" borderId="21" xfId="0" applyNumberFormat="1" applyFont="1" applyFill="1" applyBorder="1" applyAlignment="1" applyProtection="1">
      <alignment horizontal="center" vertical="center"/>
      <protection/>
    </xf>
    <xf numFmtId="49" fontId="3" fillId="0" borderId="35" xfId="48" applyNumberFormat="1" applyFont="1" applyBorder="1" applyAlignment="1" applyProtection="1">
      <alignment vertical="center"/>
      <protection/>
    </xf>
    <xf numFmtId="10" fontId="3" fillId="0" borderId="35" xfId="48" applyNumberFormat="1" applyFont="1" applyFill="1" applyBorder="1" applyAlignment="1" applyProtection="1">
      <alignment horizontal="center" vertical="center" wrapText="1"/>
      <protection/>
    </xf>
    <xf numFmtId="49" fontId="6" fillId="0" borderId="35" xfId="48" applyNumberFormat="1" applyFont="1" applyBorder="1" applyAlignment="1" applyProtection="1">
      <alignment horizontal="right"/>
      <protection/>
    </xf>
    <xf numFmtId="0" fontId="0" fillId="0" borderId="35" xfId="48" applyBorder="1" applyProtection="1">
      <alignment/>
      <protection/>
    </xf>
    <xf numFmtId="9" fontId="8" fillId="0" borderId="35" xfId="48" applyNumberFormat="1" applyFont="1" applyFill="1" applyBorder="1" applyAlignment="1" applyProtection="1" quotePrefix="1">
      <alignment horizontal="center" vertical="center" wrapText="1"/>
      <protection/>
    </xf>
    <xf numFmtId="0" fontId="8" fillId="0" borderId="35" xfId="48" applyNumberFormat="1" applyFont="1" applyFill="1" applyBorder="1" applyAlignment="1" applyProtection="1" quotePrefix="1">
      <alignment horizontal="center" vertical="center" wrapText="1"/>
      <protection/>
    </xf>
    <xf numFmtId="9" fontId="8" fillId="0" borderId="35" xfId="48" applyNumberFormat="1" applyFont="1" applyFill="1" applyBorder="1" applyAlignment="1" applyProtection="1" quotePrefix="1">
      <alignment vertical="center" wrapText="1"/>
      <protection/>
    </xf>
    <xf numFmtId="0" fontId="66" fillId="0" borderId="0" xfId="0" applyFont="1" applyBorder="1" applyAlignment="1" applyProtection="1">
      <alignment/>
      <protection/>
    </xf>
    <xf numFmtId="0" fontId="55" fillId="0" borderId="0" xfId="48" applyFont="1" applyAlignment="1" applyProtection="1">
      <alignment horizontal="justify" vertical="center"/>
      <protection/>
    </xf>
    <xf numFmtId="0" fontId="55" fillId="0" borderId="0" xfId="48" applyFont="1" applyAlignment="1" applyProtection="1">
      <alignment horizontal="left" vertical="center"/>
      <protection/>
    </xf>
    <xf numFmtId="49" fontId="3" fillId="0" borderId="0" xfId="48" applyNumberFormat="1" applyFont="1" applyFill="1" applyBorder="1" applyAlignment="1" applyProtection="1">
      <alignment horizontal="left"/>
      <protection/>
    </xf>
    <xf numFmtId="49" fontId="13" fillId="0" borderId="0" xfId="48" applyNumberFormat="1" applyFont="1" applyBorder="1" applyAlignment="1" applyProtection="1">
      <alignment horizontal="right"/>
      <protection/>
    </xf>
    <xf numFmtId="10" fontId="0" fillId="0" borderId="0" xfId="0" applyNumberFormat="1" applyFill="1" applyBorder="1" applyAlignment="1" applyProtection="1">
      <alignment vertical="center" wrapText="1"/>
      <protection/>
    </xf>
    <xf numFmtId="49" fontId="3" fillId="0" borderId="0" xfId="48" applyNumberFormat="1" applyFont="1" applyFill="1" applyBorder="1" applyAlignment="1" applyProtection="1">
      <alignment horizontal="center"/>
      <protection/>
    </xf>
    <xf numFmtId="49" fontId="0" fillId="0" borderId="0" xfId="48" applyNumberFormat="1" applyFill="1" applyBorder="1" applyAlignment="1" applyProtection="1">
      <alignment horizontal="center"/>
      <protection/>
    </xf>
    <xf numFmtId="10" fontId="0" fillId="0" borderId="35" xfId="0" applyNumberFormat="1"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35" xfId="0" applyFill="1" applyBorder="1" applyAlignment="1" applyProtection="1">
      <alignment vertical="center"/>
      <protection/>
    </xf>
    <xf numFmtId="166" fontId="13" fillId="0" borderId="0" xfId="0" applyNumberFormat="1" applyFont="1" applyFill="1" applyBorder="1" applyAlignment="1" applyProtection="1">
      <alignment horizontal="center"/>
      <protection/>
    </xf>
    <xf numFmtId="49" fontId="13" fillId="0" borderId="0" xfId="48" applyNumberFormat="1" applyFont="1" applyFill="1" applyBorder="1" applyAlignment="1" applyProtection="1">
      <alignment horizontal="center" vertical="center" wrapText="1"/>
      <protection/>
    </xf>
    <xf numFmtId="49" fontId="13" fillId="0" borderId="0" xfId="48" applyNumberFormat="1" applyFont="1" applyFill="1" applyBorder="1" applyAlignment="1" applyProtection="1">
      <alignment horizontal="center" vertical="center"/>
      <protection/>
    </xf>
    <xf numFmtId="0" fontId="24" fillId="0" borderId="0" xfId="48" applyFont="1" applyAlignment="1" applyProtection="1">
      <alignment horizontal="right" vertical="center" wrapText="1"/>
      <protection/>
    </xf>
    <xf numFmtId="0" fontId="11" fillId="0" borderId="0" xfId="48" applyFont="1" applyAlignment="1" applyProtection="1">
      <alignment horizontal="left" vertical="center" wrapText="1"/>
      <protection/>
    </xf>
    <xf numFmtId="0" fontId="0" fillId="0" borderId="0" xfId="0" applyAlignment="1" applyProtection="1">
      <alignment vertical="center" wrapText="1"/>
      <protection/>
    </xf>
    <xf numFmtId="49" fontId="2" fillId="0" borderId="0"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0" xfId="48" applyBorder="1" applyAlignment="1" applyProtection="1">
      <alignment vertical="center"/>
      <protection/>
    </xf>
    <xf numFmtId="0" fontId="0" fillId="0" borderId="0" xfId="0" applyAlignment="1" applyProtection="1">
      <alignment vertical="top" wrapText="1"/>
      <protection/>
    </xf>
    <xf numFmtId="0" fontId="13" fillId="0" borderId="0" xfId="0" applyFont="1" applyFill="1" applyBorder="1" applyAlignment="1" applyProtection="1">
      <alignment vertical="center" wrapText="1"/>
      <protection/>
    </xf>
    <xf numFmtId="0" fontId="13" fillId="0" borderId="13" xfId="0" applyFont="1" applyFill="1" applyBorder="1" applyAlignment="1" applyProtection="1">
      <alignment vertical="center" wrapText="1"/>
      <protection/>
    </xf>
    <xf numFmtId="49" fontId="7" fillId="0"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0" xfId="0" applyFill="1" applyBorder="1" applyAlignment="1" applyProtection="1">
      <alignment vertical="center" wrapText="1"/>
      <protection/>
    </xf>
    <xf numFmtId="1" fontId="11" fillId="37" borderId="37" xfId="0" applyNumberFormat="1" applyFont="1" applyFill="1" applyBorder="1" applyAlignment="1" applyProtection="1">
      <alignment horizontal="center" vertical="center" wrapText="1"/>
      <protection/>
    </xf>
    <xf numFmtId="1" fontId="11" fillId="0" borderId="21"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11" fillId="0" borderId="0" xfId="48"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Border="1" applyAlignment="1" applyProtection="1">
      <alignment/>
      <protection/>
    </xf>
    <xf numFmtId="49" fontId="69" fillId="0" borderId="0" xfId="0" applyNumberFormat="1" applyFont="1" applyBorder="1" applyAlignment="1" applyProtection="1">
      <alignment vertical="center" wrapText="1"/>
      <protection/>
    </xf>
    <xf numFmtId="0" fontId="5" fillId="0" borderId="0" xfId="48" applyFont="1" applyAlignment="1" applyProtection="1">
      <alignment horizontal="right" vertical="center" wrapText="1"/>
      <protection/>
    </xf>
    <xf numFmtId="0" fontId="0" fillId="0" borderId="36" xfId="0" applyBorder="1" applyAlignment="1" applyProtection="1">
      <alignment vertical="center" wrapText="1"/>
      <protection/>
    </xf>
    <xf numFmtId="0" fontId="0" fillId="0" borderId="35" xfId="0" applyBorder="1" applyAlignment="1" applyProtection="1">
      <alignment vertical="center" wrapText="1"/>
      <protection/>
    </xf>
    <xf numFmtId="0" fontId="0" fillId="40" borderId="38" xfId="0" applyFill="1" applyBorder="1" applyAlignment="1" applyProtection="1">
      <alignment/>
      <protection/>
    </xf>
    <xf numFmtId="0" fontId="11" fillId="0" borderId="21" xfId="48" applyFont="1" applyBorder="1" applyAlignment="1" applyProtection="1">
      <alignment vertical="center"/>
      <protection/>
    </xf>
    <xf numFmtId="0" fontId="0" fillId="0" borderId="15" xfId="48" applyBorder="1" applyAlignment="1" applyProtection="1">
      <alignment vertical="center"/>
      <protection/>
    </xf>
    <xf numFmtId="0" fontId="14" fillId="0" borderId="0" xfId="48" applyFont="1" applyFill="1" applyBorder="1" applyAlignment="1" applyProtection="1">
      <alignment horizontal="center" vertical="center"/>
      <protection/>
    </xf>
    <xf numFmtId="0" fontId="0" fillId="0" borderId="0" xfId="0" applyFont="1" applyAlignment="1" applyProtection="1">
      <alignment wrapText="1"/>
      <protection/>
    </xf>
    <xf numFmtId="0" fontId="0" fillId="0" borderId="0" xfId="0" applyFill="1" applyAlignment="1" applyProtection="1">
      <alignment/>
      <protection/>
    </xf>
    <xf numFmtId="0" fontId="0" fillId="0" borderId="0" xfId="0" applyAlignment="1" applyProtection="1">
      <alignment horizontal="left" vertical="top" wrapText="1"/>
      <protection/>
    </xf>
    <xf numFmtId="0" fontId="0" fillId="0" borderId="0" xfId="0" applyAlignment="1">
      <alignment wrapText="1"/>
    </xf>
    <xf numFmtId="0" fontId="0" fillId="0" borderId="0" xfId="0" applyBorder="1" applyAlignment="1" applyProtection="1">
      <alignment vertical="center" wrapText="1"/>
      <protection/>
    </xf>
    <xf numFmtId="0" fontId="11" fillId="0" borderId="0" xfId="48" applyFont="1" applyAlignment="1" applyProtection="1">
      <alignment horizontal="left" vertical="center" wrapText="1"/>
      <protection/>
    </xf>
    <xf numFmtId="0" fontId="0" fillId="0" borderId="0" xfId="0"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horizontal="left"/>
    </xf>
    <xf numFmtId="0" fontId="11" fillId="0" borderId="0" xfId="0" applyFont="1" applyAlignment="1">
      <alignment/>
    </xf>
    <xf numFmtId="0" fontId="12" fillId="0" borderId="0" xfId="0" applyFont="1" applyAlignment="1">
      <alignment/>
    </xf>
    <xf numFmtId="0" fontId="11" fillId="0" borderId="0" xfId="0" applyFont="1" applyAlignment="1" applyProtection="1">
      <alignment/>
      <protection/>
    </xf>
    <xf numFmtId="0" fontId="13" fillId="0" borderId="0" xfId="0" applyFont="1" applyAlignment="1">
      <alignment wrapText="1"/>
    </xf>
    <xf numFmtId="0" fontId="22" fillId="0" borderId="0" xfId="0" applyFont="1" applyBorder="1" applyAlignment="1" applyProtection="1">
      <alignment horizontal="center"/>
      <protection/>
    </xf>
    <xf numFmtId="0" fontId="20" fillId="0" borderId="0" xfId="0" applyFont="1" applyBorder="1" applyAlignment="1" applyProtection="1">
      <alignment horizontal="left"/>
      <protection/>
    </xf>
    <xf numFmtId="0" fontId="2" fillId="0" borderId="0" xfId="0" applyNumberFormat="1" applyFont="1" applyFill="1" applyBorder="1" applyAlignment="1" applyProtection="1">
      <alignment horizontal="center" vertical="center"/>
      <protection locked="0"/>
    </xf>
    <xf numFmtId="49" fontId="2" fillId="41" borderId="21" xfId="0" applyNumberFormat="1" applyFont="1" applyFill="1" applyBorder="1" applyAlignment="1" applyProtection="1">
      <alignment horizontal="center" vertical="center"/>
      <protection locked="0"/>
    </xf>
    <xf numFmtId="49" fontId="7" fillId="41" borderId="21" xfId="0" applyNumberFormat="1" applyFont="1" applyFill="1" applyBorder="1" applyAlignment="1" applyProtection="1">
      <alignment horizontal="center" vertical="center"/>
      <protection locked="0"/>
    </xf>
    <xf numFmtId="49" fontId="11" fillId="41" borderId="21" xfId="48" applyNumberFormat="1" applyFont="1" applyFill="1" applyBorder="1" applyAlignment="1" applyProtection="1">
      <alignment horizontal="center" vertical="center"/>
      <protection locked="0"/>
    </xf>
    <xf numFmtId="167" fontId="13" fillId="41" borderId="27" xfId="48" applyNumberFormat="1" applyFont="1" applyFill="1" applyBorder="1" applyAlignment="1" applyProtection="1">
      <alignment horizontal="center" vertical="center" wrapText="1"/>
      <protection locked="0"/>
    </xf>
    <xf numFmtId="167" fontId="13" fillId="41" borderId="17" xfId="48" applyNumberFormat="1" applyFont="1" applyFill="1" applyBorder="1" applyAlignment="1" applyProtection="1">
      <alignment horizontal="center" vertical="center" wrapText="1"/>
      <protection locked="0"/>
    </xf>
    <xf numFmtId="3" fontId="13" fillId="41" borderId="17" xfId="48" applyNumberFormat="1" applyFont="1" applyFill="1" applyBorder="1" applyAlignment="1" applyProtection="1">
      <alignment horizontal="center" vertical="center" wrapText="1"/>
      <protection locked="0"/>
    </xf>
    <xf numFmtId="4" fontId="13" fillId="41" borderId="17" xfId="48" applyNumberFormat="1" applyFont="1" applyFill="1" applyBorder="1" applyAlignment="1" applyProtection="1">
      <alignment horizontal="center" vertical="center" wrapText="1"/>
      <protection locked="0"/>
    </xf>
    <xf numFmtId="167" fontId="13" fillId="41" borderId="37" xfId="48" applyNumberFormat="1" applyFont="1" applyFill="1" applyBorder="1" applyAlignment="1" applyProtection="1">
      <alignment horizontal="center" vertical="center" wrapText="1"/>
      <protection locked="0"/>
    </xf>
    <xf numFmtId="0" fontId="13" fillId="41" borderId="21" xfId="48" applyFont="1" applyFill="1" applyBorder="1" applyAlignment="1" applyProtection="1">
      <alignment vertical="center" wrapText="1"/>
      <protection locked="0"/>
    </xf>
    <xf numFmtId="49" fontId="23" fillId="41" borderId="21" xfId="0" applyNumberFormat="1"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0" fillId="0" borderId="0" xfId="0" applyFill="1" applyBorder="1" applyAlignment="1">
      <alignment/>
    </xf>
    <xf numFmtId="0" fontId="0" fillId="0" borderId="0" xfId="0" applyBorder="1" applyAlignment="1">
      <alignment wrapText="1"/>
    </xf>
    <xf numFmtId="0" fontId="0" fillId="0" borderId="0" xfId="48" applyFill="1" applyBorder="1" applyProtection="1">
      <alignment/>
      <protection/>
    </xf>
    <xf numFmtId="0" fontId="0" fillId="0" borderId="0" xfId="0" applyFill="1" applyBorder="1" applyAlignment="1">
      <alignment horizontal="center" vertical="center"/>
    </xf>
    <xf numFmtId="0" fontId="66" fillId="0" borderId="0" xfId="0" applyFont="1" applyFill="1" applyBorder="1" applyAlignment="1">
      <alignment horizontal="center" vertical="center"/>
    </xf>
    <xf numFmtId="0" fontId="13" fillId="0" borderId="0" xfId="0" applyFont="1" applyAlignment="1">
      <alignment/>
    </xf>
    <xf numFmtId="0" fontId="72" fillId="0" borderId="13" xfId="0" applyFont="1" applyFill="1" applyBorder="1" applyAlignment="1">
      <alignment horizontal="center" vertical="center"/>
    </xf>
    <xf numFmtId="0" fontId="72" fillId="0" borderId="0" xfId="0" applyFont="1" applyFill="1" applyBorder="1" applyAlignment="1">
      <alignment horizontal="center" vertical="center"/>
    </xf>
    <xf numFmtId="49" fontId="3" fillId="0" borderId="0" xfId="48" applyNumberFormat="1" applyFont="1" applyFill="1" applyBorder="1" applyAlignment="1" applyProtection="1">
      <alignment horizontal="left" vertical="center"/>
      <protection/>
    </xf>
    <xf numFmtId="0" fontId="0" fillId="0" borderId="0" xfId="0" applyFill="1" applyBorder="1" applyAlignment="1" applyProtection="1">
      <alignment/>
      <protection/>
    </xf>
    <xf numFmtId="49" fontId="3" fillId="0" borderId="0" xfId="48"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166" fontId="11" fillId="0" borderId="0" xfId="0" applyNumberFormat="1" applyFont="1" applyFill="1" applyBorder="1" applyAlignment="1" applyProtection="1">
      <alignment horizontal="center" vertical="center"/>
      <protection/>
    </xf>
    <xf numFmtId="0" fontId="3" fillId="0" borderId="0" xfId="48" applyFont="1" applyFill="1" applyAlignment="1" applyProtection="1">
      <alignment/>
      <protection/>
    </xf>
    <xf numFmtId="0" fontId="0" fillId="0" borderId="0" xfId="0" applyFill="1" applyBorder="1" applyAlignment="1" applyProtection="1">
      <alignment horizontal="center" vertical="center"/>
      <protection/>
    </xf>
    <xf numFmtId="166" fontId="11" fillId="0" borderId="0" xfId="48" applyNumberFormat="1" applyFont="1" applyFill="1" applyBorder="1" applyAlignment="1" applyProtection="1">
      <alignment horizontal="center" vertical="center"/>
      <protection/>
    </xf>
    <xf numFmtId="172" fontId="11" fillId="0" borderId="0" xfId="48" applyNumberFormat="1" applyFont="1" applyFill="1" applyBorder="1" applyAlignment="1" applyProtection="1">
      <alignment horizontal="center" vertical="center"/>
      <protection/>
    </xf>
    <xf numFmtId="0" fontId="63" fillId="0" borderId="0" xfId="0" applyFont="1" applyFill="1" applyAlignment="1" applyProtection="1">
      <alignment vertical="center"/>
      <protection/>
    </xf>
    <xf numFmtId="0" fontId="0" fillId="0" borderId="39" xfId="0" applyBorder="1" applyAlignment="1">
      <alignment wrapText="1"/>
    </xf>
    <xf numFmtId="0" fontId="11" fillId="0" borderId="39" xfId="0" applyFont="1" applyBorder="1" applyAlignment="1">
      <alignment/>
    </xf>
    <xf numFmtId="49" fontId="12" fillId="0" borderId="39" xfId="48" applyNumberFormat="1" applyFont="1" applyBorder="1" applyAlignment="1" applyProtection="1">
      <alignment vertical="center"/>
      <protection/>
    </xf>
    <xf numFmtId="0" fontId="75" fillId="0" borderId="0" xfId="0" applyFont="1" applyAlignment="1">
      <alignment/>
    </xf>
    <xf numFmtId="0" fontId="75" fillId="0" borderId="0" xfId="0" applyFont="1" applyAlignment="1">
      <alignment horizontal="left"/>
    </xf>
    <xf numFmtId="0" fontId="74" fillId="0" borderId="0" xfId="0" applyFont="1" applyAlignment="1">
      <alignment/>
    </xf>
    <xf numFmtId="0" fontId="0" fillId="0" borderId="0" xfId="0" applyAlignment="1">
      <alignment wrapText="1"/>
    </xf>
    <xf numFmtId="0" fontId="22" fillId="0" borderId="0" xfId="0" applyFont="1" applyBorder="1" applyAlignment="1" applyProtection="1">
      <alignment horizontal="center"/>
      <protection/>
    </xf>
    <xf numFmtId="0" fontId="20" fillId="0" borderId="0" xfId="0" applyFont="1" applyBorder="1" applyAlignment="1" applyProtection="1">
      <alignment horizontal="left"/>
      <protection/>
    </xf>
    <xf numFmtId="49" fontId="12" fillId="0" borderId="21" xfId="48" applyNumberFormat="1" applyFont="1" applyBorder="1" applyAlignment="1" applyProtection="1">
      <alignment vertical="center"/>
      <protection/>
    </xf>
    <xf numFmtId="49" fontId="12" fillId="0" borderId="0" xfId="48" applyNumberFormat="1" applyFont="1" applyBorder="1" applyAlignment="1" applyProtection="1">
      <alignment horizontal="right" vertical="center"/>
      <protection/>
    </xf>
    <xf numFmtId="0" fontId="2" fillId="37" borderId="21"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horizontal="left" wrapText="1"/>
      <protection/>
    </xf>
    <xf numFmtId="0" fontId="0" fillId="0" borderId="0" xfId="0" applyAlignment="1">
      <alignment wrapText="1"/>
    </xf>
    <xf numFmtId="49" fontId="29" fillId="0" borderId="0" xfId="0" applyNumberFormat="1" applyFont="1" applyAlignment="1" applyProtection="1">
      <alignment horizontal="center" vertical="center"/>
      <protection/>
    </xf>
    <xf numFmtId="49" fontId="30" fillId="37" borderId="0" xfId="0" applyNumberFormat="1" applyFont="1" applyFill="1" applyBorder="1" applyAlignment="1" applyProtection="1">
      <alignment wrapText="1"/>
      <protection/>
    </xf>
    <xf numFmtId="14" fontId="44" fillId="41" borderId="18" xfId="0" applyNumberFormat="1" applyFont="1" applyFill="1" applyBorder="1" applyAlignment="1" applyProtection="1">
      <alignment horizontal="center" wrapText="1"/>
      <protection locked="0"/>
    </xf>
    <xf numFmtId="49" fontId="44" fillId="41" borderId="18" xfId="0" applyNumberFormat="1" applyFont="1" applyFill="1" applyBorder="1" applyAlignment="1" applyProtection="1">
      <alignment horizontal="center" wrapText="1"/>
      <protection locked="0"/>
    </xf>
    <xf numFmtId="0" fontId="0" fillId="0" borderId="0" xfId="0" applyBorder="1" applyAlignment="1" applyProtection="1">
      <alignment vertical="center" wrapText="1"/>
      <protection/>
    </xf>
    <xf numFmtId="0" fontId="11" fillId="0" borderId="0" xfId="48" applyFont="1" applyAlignment="1" applyProtection="1">
      <alignment horizontal="left" vertical="center" wrapText="1"/>
      <protection/>
    </xf>
    <xf numFmtId="0" fontId="0" fillId="0" borderId="0" xfId="0" applyAlignment="1" applyProtection="1">
      <alignment vertical="center" wrapText="1"/>
      <protection/>
    </xf>
    <xf numFmtId="0" fontId="8" fillId="0" borderId="0" xfId="0" applyFont="1" applyBorder="1" applyAlignment="1" applyProtection="1">
      <alignment horizontal="center" vertical="center" wrapText="1"/>
      <protection/>
    </xf>
    <xf numFmtId="1" fontId="11" fillId="0" borderId="0" xfId="0" applyNumberFormat="1"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40" xfId="0" applyBorder="1" applyAlignment="1">
      <alignment vertical="center" wrapText="1"/>
    </xf>
    <xf numFmtId="0" fontId="0" fillId="0" borderId="0" xfId="0" applyBorder="1" applyAlignment="1">
      <alignment vertical="center" wrapText="1"/>
    </xf>
    <xf numFmtId="0" fontId="11" fillId="0" borderId="0" xfId="48" applyFont="1" applyAlignment="1" applyProtection="1">
      <alignment horizontal="center" vertical="center"/>
      <protection/>
    </xf>
    <xf numFmtId="0" fontId="11" fillId="0" borderId="0" xfId="48"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2" fontId="11" fillId="41" borderId="21" xfId="0" applyNumberFormat="1" applyFont="1" applyFill="1" applyBorder="1" applyAlignment="1" applyProtection="1">
      <alignment horizontal="center" vertical="center" wrapText="1"/>
      <protection locked="0"/>
    </xf>
    <xf numFmtId="0" fontId="11" fillId="0" borderId="0" xfId="48" applyFont="1" applyAlignment="1" applyProtection="1">
      <alignment horizontal="right" vertical="center" wrapText="1"/>
      <protection/>
    </xf>
    <xf numFmtId="0" fontId="0" fillId="0" borderId="0" xfId="0" applyAlignment="1">
      <alignment horizontal="center" vertical="center" wrapText="1"/>
    </xf>
    <xf numFmtId="49" fontId="14" fillId="0" borderId="39" xfId="48" applyNumberFormat="1" applyFont="1" applyBorder="1" applyAlignment="1" applyProtection="1">
      <alignment horizontal="center" vertical="center"/>
      <protection/>
    </xf>
    <xf numFmtId="1" fontId="11" fillId="37" borderId="21" xfId="0" applyNumberFormat="1" applyFont="1" applyFill="1" applyBorder="1" applyAlignment="1" applyProtection="1">
      <alignment horizontal="center" vertical="center" wrapText="1"/>
      <protection/>
    </xf>
    <xf numFmtId="2" fontId="11" fillId="37" borderId="21" xfId="0" applyNumberFormat="1" applyFont="1" applyFill="1" applyBorder="1" applyAlignment="1" applyProtection="1">
      <alignment horizontal="center" vertical="center" wrapText="1"/>
      <protection locked="0"/>
    </xf>
    <xf numFmtId="0" fontId="8" fillId="0" borderId="0" xfId="48" applyFont="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4" fillId="0" borderId="0" xfId="0" applyFont="1" applyAlignment="1">
      <alignment vertical="center"/>
    </xf>
    <xf numFmtId="2" fontId="8" fillId="37" borderId="21" xfId="0" applyNumberFormat="1" applyFont="1" applyFill="1" applyBorder="1" applyAlignment="1" applyProtection="1">
      <alignment horizontal="center" vertical="center" wrapText="1"/>
      <protection/>
    </xf>
    <xf numFmtId="0" fontId="0" fillId="0" borderId="13" xfId="0" applyBorder="1" applyAlignment="1">
      <alignment vertical="center" wrapText="1"/>
    </xf>
    <xf numFmtId="0" fontId="0" fillId="0" borderId="0" xfId="0" applyBorder="1" applyAlignment="1" applyProtection="1">
      <alignment vertical="center" wrapText="1"/>
      <protection/>
    </xf>
    <xf numFmtId="0" fontId="8" fillId="41" borderId="21" xfId="0" applyFont="1" applyFill="1" applyBorder="1" applyAlignment="1" applyProtection="1">
      <alignment horizontal="center" vertical="center" wrapText="1"/>
      <protection locked="0"/>
    </xf>
    <xf numFmtId="2" fontId="8" fillId="41" borderId="21" xfId="0" applyNumberFormat="1" applyFont="1" applyFill="1" applyBorder="1" applyAlignment="1" applyProtection="1">
      <alignment horizontal="center" vertical="center" wrapText="1"/>
      <protection locked="0"/>
    </xf>
    <xf numFmtId="2" fontId="8" fillId="41" borderId="41" xfId="0" applyNumberFormat="1" applyFont="1" applyFill="1" applyBorder="1" applyAlignment="1" applyProtection="1">
      <alignment horizontal="center" vertical="center" wrapText="1"/>
      <protection locked="0"/>
    </xf>
    <xf numFmtId="0" fontId="11" fillId="0" borderId="0" xfId="48" applyFont="1"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wrapText="1"/>
      <protection/>
    </xf>
    <xf numFmtId="2" fontId="11" fillId="37" borderId="37"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wrapText="1"/>
      <protection/>
    </xf>
    <xf numFmtId="0" fontId="14" fillId="0" borderId="0" xfId="48" applyFont="1" applyAlignment="1" applyProtection="1">
      <alignment horizontal="center" vertical="center"/>
      <protection/>
    </xf>
    <xf numFmtId="0" fontId="8" fillId="0" borderId="0" xfId="0" applyFont="1" applyFill="1" applyBorder="1" applyAlignment="1" applyProtection="1">
      <alignment vertical="center" wrapText="1"/>
      <protection/>
    </xf>
    <xf numFmtId="164" fontId="14" fillId="0" borderId="0" xfId="48" applyNumberFormat="1" applyFont="1" applyAlignment="1" applyProtection="1">
      <alignment vertical="center"/>
      <protection/>
    </xf>
    <xf numFmtId="0" fontId="14" fillId="0" borderId="0" xfId="48" applyFont="1" applyAlignment="1" applyProtection="1">
      <alignment vertical="center"/>
      <protection/>
    </xf>
    <xf numFmtId="0" fontId="14" fillId="0" borderId="0" xfId="48" applyFont="1" applyFill="1" applyAlignment="1" applyProtection="1">
      <alignment vertical="center"/>
      <protection/>
    </xf>
    <xf numFmtId="164" fontId="19" fillId="0" borderId="0" xfId="48" applyNumberFormat="1" applyFont="1" applyAlignment="1" applyProtection="1">
      <alignment vertical="center"/>
      <protection/>
    </xf>
    <xf numFmtId="49" fontId="6" fillId="0" borderId="0" xfId="48" applyNumberFormat="1" applyFont="1" applyBorder="1" applyAlignment="1" applyProtection="1">
      <alignment vertical="center"/>
      <protection/>
    </xf>
    <xf numFmtId="49" fontId="6" fillId="0" borderId="0" xfId="48" applyNumberFormat="1" applyFont="1" applyBorder="1" applyAlignment="1" applyProtection="1">
      <alignment horizontal="center" vertical="center"/>
      <protection/>
    </xf>
    <xf numFmtId="10" fontId="6" fillId="0" borderId="0" xfId="48" applyNumberFormat="1" applyFont="1" applyFill="1" applyBorder="1" applyAlignment="1" applyProtection="1">
      <alignment horizontal="center" vertical="center" wrapText="1"/>
      <protection/>
    </xf>
    <xf numFmtId="10" fontId="6" fillId="0" borderId="0" xfId="0" applyNumberFormat="1" applyFont="1" applyFill="1" applyBorder="1" applyAlignment="1" applyProtection="1">
      <alignment vertical="center" wrapText="1"/>
      <protection/>
    </xf>
    <xf numFmtId="0" fontId="6" fillId="0" borderId="0" xfId="48" applyFont="1" applyProtection="1">
      <alignment/>
      <protection/>
    </xf>
    <xf numFmtId="0" fontId="71" fillId="0" borderId="0" xfId="0" applyFont="1" applyAlignment="1">
      <alignment horizontal="center" vertical="center" wrapText="1"/>
    </xf>
    <xf numFmtId="14" fontId="14" fillId="41" borderId="42" xfId="0" applyNumberFormat="1" applyFont="1" applyFill="1" applyBorder="1" applyAlignment="1" applyProtection="1">
      <alignment vertical="center"/>
      <protection locked="0"/>
    </xf>
    <xf numFmtId="0" fontId="8" fillId="0" borderId="43" xfId="48" applyFont="1" applyBorder="1" applyAlignment="1" applyProtection="1">
      <alignment horizontal="center" vertical="center" wrapText="1"/>
      <protection/>
    </xf>
    <xf numFmtId="1" fontId="79" fillId="37" borderId="21" xfId="0" applyNumberFormat="1" applyFont="1" applyFill="1" applyBorder="1" applyAlignment="1" applyProtection="1">
      <alignment horizontal="center" vertical="center" wrapText="1"/>
      <protection/>
    </xf>
    <xf numFmtId="0" fontId="3" fillId="0" borderId="0" xfId="48" applyNumberFormat="1" applyFont="1" applyFill="1" applyBorder="1" applyAlignment="1" applyProtection="1">
      <alignment horizontal="left"/>
      <protection/>
    </xf>
    <xf numFmtId="49" fontId="5" fillId="0" borderId="20" xfId="0" applyNumberFormat="1" applyFont="1" applyFill="1" applyBorder="1" applyAlignment="1" applyProtection="1">
      <alignment horizontal="center"/>
      <protection locked="0"/>
    </xf>
    <xf numFmtId="49" fontId="46" fillId="38" borderId="20" xfId="36" applyNumberFormat="1" applyFont="1" applyFill="1" applyBorder="1" applyAlignment="1" applyProtection="1">
      <alignment horizontal="left"/>
      <protection locked="0"/>
    </xf>
    <xf numFmtId="49" fontId="3" fillId="38" borderId="20" xfId="0" applyNumberFormat="1" applyFont="1" applyFill="1" applyBorder="1" applyAlignment="1" applyProtection="1">
      <alignment horizontal="left"/>
      <protection locked="0"/>
    </xf>
    <xf numFmtId="49" fontId="22" fillId="37" borderId="20" xfId="0" applyNumberFormat="1" applyFont="1" applyFill="1" applyBorder="1" applyAlignment="1" applyProtection="1">
      <alignment horizontal="center" vertical="center"/>
      <protection locked="0"/>
    </xf>
    <xf numFmtId="49" fontId="14" fillId="38" borderId="20" xfId="0" applyNumberFormat="1" applyFont="1" applyFill="1" applyBorder="1" applyAlignment="1" applyProtection="1">
      <alignment horizontal="left"/>
      <protection locked="0"/>
    </xf>
    <xf numFmtId="49" fontId="23" fillId="38" borderId="44" xfId="0" applyNumberFormat="1" applyFont="1" applyFill="1" applyBorder="1" applyAlignment="1" applyProtection="1">
      <alignment horizontal="left" vertical="center" wrapText="1"/>
      <protection locked="0"/>
    </xf>
    <xf numFmtId="49" fontId="23" fillId="38" borderId="40" xfId="0" applyNumberFormat="1" applyFont="1" applyFill="1" applyBorder="1" applyAlignment="1" applyProtection="1">
      <alignment horizontal="left" vertical="center" wrapText="1"/>
      <protection locked="0"/>
    </xf>
    <xf numFmtId="49" fontId="23" fillId="38" borderId="37" xfId="0" applyNumberFormat="1" applyFont="1" applyFill="1" applyBorder="1" applyAlignment="1" applyProtection="1">
      <alignment horizontal="left" vertical="center" wrapText="1"/>
      <protection locked="0"/>
    </xf>
    <xf numFmtId="49" fontId="8" fillId="38" borderId="44" xfId="0" applyNumberFormat="1" applyFont="1" applyFill="1" applyBorder="1" applyAlignment="1" applyProtection="1">
      <alignment horizontal="left" vertical="center"/>
      <protection locked="0"/>
    </xf>
    <xf numFmtId="0" fontId="8" fillId="38" borderId="40" xfId="0" applyFont="1" applyFill="1" applyBorder="1" applyAlignment="1" applyProtection="1">
      <alignment horizontal="left" vertical="center"/>
      <protection locked="0"/>
    </xf>
    <xf numFmtId="0" fontId="8" fillId="38" borderId="37" xfId="0" applyFont="1" applyFill="1" applyBorder="1" applyAlignment="1" applyProtection="1">
      <alignment horizontal="left" vertical="center"/>
      <protection locked="0"/>
    </xf>
    <xf numFmtId="14" fontId="8" fillId="37" borderId="44" xfId="0" applyNumberFormat="1" applyFont="1" applyFill="1" applyBorder="1" applyAlignment="1" applyProtection="1">
      <alignment horizontal="right" vertical="center"/>
      <protection locked="0"/>
    </xf>
    <xf numFmtId="14" fontId="8" fillId="37" borderId="40" xfId="0" applyNumberFormat="1" applyFont="1" applyFill="1" applyBorder="1" applyAlignment="1" applyProtection="1">
      <alignment horizontal="right" vertical="center"/>
      <protection locked="0"/>
    </xf>
    <xf numFmtId="14" fontId="8" fillId="37" borderId="37" xfId="0" applyNumberFormat="1" applyFont="1" applyFill="1" applyBorder="1" applyAlignment="1" applyProtection="1">
      <alignment horizontal="right" vertical="center"/>
      <protection locked="0"/>
    </xf>
    <xf numFmtId="49" fontId="3" fillId="38" borderId="44" xfId="0" applyNumberFormat="1" applyFont="1" applyFill="1" applyBorder="1" applyAlignment="1" applyProtection="1">
      <alignment horizontal="left" wrapText="1"/>
      <protection locked="0"/>
    </xf>
    <xf numFmtId="0" fontId="0" fillId="38" borderId="40" xfId="0" applyFill="1" applyBorder="1" applyAlignment="1" applyProtection="1">
      <alignment horizontal="left" wrapText="1"/>
      <protection locked="0"/>
    </xf>
    <xf numFmtId="0" fontId="0" fillId="38" borderId="37" xfId="0" applyFill="1" applyBorder="1" applyAlignment="1" applyProtection="1">
      <alignment horizontal="left" wrapText="1"/>
      <protection locked="0"/>
    </xf>
    <xf numFmtId="49" fontId="14" fillId="42" borderId="0" xfId="0" applyNumberFormat="1" applyFont="1" applyFill="1" applyAlignment="1" applyProtection="1">
      <alignment horizontal="center" vertical="center"/>
      <protection/>
    </xf>
    <xf numFmtId="49" fontId="14" fillId="18" borderId="0" xfId="0" applyNumberFormat="1" applyFont="1" applyFill="1" applyAlignment="1" applyProtection="1">
      <alignment horizontal="center" vertical="center"/>
      <protection/>
    </xf>
    <xf numFmtId="49" fontId="14" fillId="38" borderId="0" xfId="0" applyNumberFormat="1" applyFont="1" applyFill="1" applyAlignment="1" applyProtection="1">
      <alignment horizontal="center" vertical="center"/>
      <protection/>
    </xf>
    <xf numFmtId="49" fontId="3" fillId="38" borderId="20" xfId="36" applyNumberFormat="1" applyFont="1" applyFill="1" applyBorder="1" applyAlignment="1" applyProtection="1">
      <alignment horizontal="center"/>
      <protection locked="0"/>
    </xf>
    <xf numFmtId="49" fontId="3" fillId="0" borderId="0" xfId="0" applyNumberFormat="1" applyFont="1" applyAlignment="1" applyProtection="1">
      <alignment horizontal="left" wrapText="1"/>
      <protection/>
    </xf>
    <xf numFmtId="49" fontId="14" fillId="43" borderId="0" xfId="0" applyNumberFormat="1" applyFont="1" applyFill="1" applyAlignment="1" applyProtection="1">
      <alignment horizontal="center" vertical="center"/>
      <protection/>
    </xf>
    <xf numFmtId="0" fontId="0" fillId="0" borderId="0" xfId="0" applyAlignment="1">
      <alignment vertical="center"/>
    </xf>
    <xf numFmtId="49" fontId="2" fillId="0" borderId="13" xfId="0" applyNumberFormat="1" applyFont="1" applyBorder="1" applyAlignment="1" applyProtection="1">
      <alignment horizontal="center" vertical="center"/>
      <protection/>
    </xf>
    <xf numFmtId="0" fontId="0" fillId="0" borderId="0" xfId="0" applyBorder="1" applyAlignment="1" applyProtection="1">
      <alignment/>
      <protection/>
    </xf>
    <xf numFmtId="0" fontId="0" fillId="0" borderId="14" xfId="0" applyBorder="1" applyAlignment="1" applyProtection="1">
      <alignment/>
      <protection/>
    </xf>
    <xf numFmtId="49" fontId="3" fillId="0" borderId="13" xfId="0" applyNumberFormat="1" applyFont="1" applyBorder="1" applyAlignment="1" applyProtection="1">
      <alignment horizontal="center" vertical="center"/>
      <protection/>
    </xf>
    <xf numFmtId="49" fontId="23" fillId="38" borderId="44" xfId="0" applyNumberFormat="1" applyFont="1" applyFill="1" applyBorder="1" applyAlignment="1" applyProtection="1">
      <alignment horizontal="left"/>
      <protection locked="0"/>
    </xf>
    <xf numFmtId="49" fontId="23" fillId="38" borderId="40" xfId="0" applyNumberFormat="1" applyFont="1" applyFill="1" applyBorder="1" applyAlignment="1" applyProtection="1">
      <alignment horizontal="left"/>
      <protection locked="0"/>
    </xf>
    <xf numFmtId="49" fontId="23" fillId="38" borderId="37" xfId="0" applyNumberFormat="1" applyFont="1" applyFill="1" applyBorder="1" applyAlignment="1" applyProtection="1">
      <alignment horizontal="left"/>
      <protection locked="0"/>
    </xf>
    <xf numFmtId="49" fontId="7" fillId="0" borderId="0" xfId="0" applyNumberFormat="1" applyFont="1" applyBorder="1" applyAlignment="1" applyProtection="1">
      <alignment horizontal="center" vertical="center"/>
      <protection/>
    </xf>
    <xf numFmtId="49" fontId="25" fillId="0" borderId="0" xfId="0" applyNumberFormat="1" applyFont="1" applyAlignment="1" applyProtection="1">
      <alignment horizontal="center" vertical="center"/>
      <protection/>
    </xf>
    <xf numFmtId="49" fontId="14" fillId="0" borderId="0" xfId="0" applyNumberFormat="1" applyFont="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19" fillId="0" borderId="0" xfId="0" applyNumberFormat="1" applyFont="1" applyAlignment="1" applyProtection="1">
      <alignment horizontal="center" vertical="center"/>
      <protection/>
    </xf>
    <xf numFmtId="49" fontId="13" fillId="0" borderId="29" xfId="0" applyNumberFormat="1" applyFont="1" applyFill="1" applyBorder="1" applyAlignment="1" applyProtection="1">
      <alignment horizontal="center" vertical="center"/>
      <protection/>
    </xf>
    <xf numFmtId="49" fontId="13" fillId="0" borderId="33" xfId="0" applyNumberFormat="1" applyFont="1" applyFill="1" applyBorder="1" applyAlignment="1" applyProtection="1">
      <alignment horizontal="center" vertical="center"/>
      <protection/>
    </xf>
    <xf numFmtId="49" fontId="13" fillId="0" borderId="34" xfId="0" applyNumberFormat="1" applyFont="1" applyFill="1" applyBorder="1" applyAlignment="1" applyProtection="1">
      <alignment horizontal="center" vertical="center"/>
      <protection/>
    </xf>
    <xf numFmtId="49" fontId="68" fillId="41" borderId="45" xfId="0" applyNumberFormat="1" applyFont="1" applyFill="1" applyBorder="1" applyAlignment="1" applyProtection="1">
      <alignment horizontal="center" wrapText="1"/>
      <protection locked="0"/>
    </xf>
    <xf numFmtId="49" fontId="68" fillId="41" borderId="46" xfId="0" applyNumberFormat="1" applyFont="1" applyFill="1" applyBorder="1" applyAlignment="1" applyProtection="1">
      <alignment horizontal="center" wrapText="1"/>
      <protection locked="0"/>
    </xf>
    <xf numFmtId="49" fontId="68" fillId="41" borderId="47" xfId="0" applyNumberFormat="1" applyFont="1" applyFill="1" applyBorder="1" applyAlignment="1" applyProtection="1">
      <alignment horizontal="center" wrapText="1"/>
      <protection locked="0"/>
    </xf>
    <xf numFmtId="49" fontId="40" fillId="0" borderId="0" xfId="0" applyNumberFormat="1" applyFont="1" applyAlignment="1" applyProtection="1">
      <alignment horizontal="left" wrapText="1"/>
      <protection/>
    </xf>
    <xf numFmtId="49" fontId="2" fillId="33" borderId="0" xfId="0" applyNumberFormat="1" applyFont="1" applyFill="1" applyBorder="1" applyAlignment="1" applyProtection="1">
      <alignment horizontal="left" wrapText="1"/>
      <protection/>
    </xf>
    <xf numFmtId="0" fontId="0" fillId="0" borderId="0" xfId="0" applyAlignment="1">
      <alignment wrapText="1"/>
    </xf>
    <xf numFmtId="49" fontId="30" fillId="41" borderId="11" xfId="0" applyNumberFormat="1" applyFont="1" applyFill="1" applyBorder="1" applyAlignment="1" applyProtection="1">
      <alignment horizontal="left" vertical="top" wrapText="1"/>
      <protection locked="0"/>
    </xf>
    <xf numFmtId="49" fontId="30" fillId="41" borderId="0" xfId="0" applyNumberFormat="1" applyFont="1" applyFill="1" applyBorder="1" applyAlignment="1" applyProtection="1">
      <alignment horizontal="left" vertical="top" wrapText="1"/>
      <protection locked="0"/>
    </xf>
    <xf numFmtId="0" fontId="0" fillId="41" borderId="0" xfId="0" applyFill="1" applyAlignment="1" applyProtection="1">
      <alignment horizontal="left" vertical="top" wrapText="1"/>
      <protection locked="0"/>
    </xf>
    <xf numFmtId="49" fontId="37" fillId="33" borderId="0" xfId="0" applyNumberFormat="1" applyFont="1" applyFill="1" applyBorder="1" applyAlignment="1" applyProtection="1">
      <alignment horizontal="left" vertical="top" wrapText="1"/>
      <protection/>
    </xf>
    <xf numFmtId="49" fontId="35" fillId="41" borderId="11" xfId="0" applyNumberFormat="1" applyFont="1" applyFill="1" applyBorder="1" applyAlignment="1" applyProtection="1">
      <alignment horizontal="left" vertical="top" wrapText="1"/>
      <protection locked="0"/>
    </xf>
    <xf numFmtId="49" fontId="35" fillId="41" borderId="0" xfId="0" applyNumberFormat="1" applyFont="1" applyFill="1" applyBorder="1" applyAlignment="1" applyProtection="1">
      <alignment horizontal="left" vertical="top" wrapText="1"/>
      <protection locked="0"/>
    </xf>
    <xf numFmtId="49" fontId="2" fillId="33" borderId="16" xfId="0" applyNumberFormat="1" applyFont="1" applyFill="1" applyBorder="1" applyAlignment="1" applyProtection="1">
      <alignment horizontal="left" wrapText="1"/>
      <protection/>
    </xf>
    <xf numFmtId="0" fontId="0" fillId="0" borderId="16" xfId="0" applyBorder="1" applyAlignment="1">
      <alignment wrapText="1"/>
    </xf>
    <xf numFmtId="49" fontId="30" fillId="37" borderId="0" xfId="0" applyNumberFormat="1" applyFont="1" applyFill="1" applyBorder="1" applyAlignment="1" applyProtection="1">
      <alignment horizontal="left" wrapText="1"/>
      <protection/>
    </xf>
    <xf numFmtId="49" fontId="37" fillId="33" borderId="0" xfId="0" applyNumberFormat="1" applyFont="1" applyFill="1" applyBorder="1" applyAlignment="1" applyProtection="1">
      <alignment horizontal="left" wrapText="1"/>
      <protection/>
    </xf>
    <xf numFmtId="0" fontId="30" fillId="37" borderId="0" xfId="0" applyNumberFormat="1" applyFont="1" applyFill="1" applyBorder="1" applyAlignment="1" applyProtection="1">
      <alignment horizontal="left" wrapText="1"/>
      <protection/>
    </xf>
    <xf numFmtId="0" fontId="11" fillId="41" borderId="10" xfId="48" applyFont="1" applyFill="1" applyBorder="1" applyAlignment="1" applyProtection="1">
      <alignment vertical="center" wrapText="1"/>
      <protection locked="0"/>
    </xf>
    <xf numFmtId="0" fontId="0" fillId="41" borderId="11" xfId="0" applyFill="1" applyBorder="1" applyAlignment="1" applyProtection="1">
      <alignment vertical="center" wrapText="1"/>
      <protection locked="0"/>
    </xf>
    <xf numFmtId="0" fontId="0" fillId="41" borderId="12" xfId="0" applyFill="1" applyBorder="1" applyAlignment="1" applyProtection="1">
      <alignment vertical="center" wrapText="1"/>
      <protection locked="0"/>
    </xf>
    <xf numFmtId="0" fontId="11" fillId="41" borderId="13" xfId="48" applyFont="1" applyFill="1" applyBorder="1" applyAlignment="1" applyProtection="1">
      <alignment vertical="center" wrapText="1"/>
      <protection locked="0"/>
    </xf>
    <xf numFmtId="0" fontId="0" fillId="41" borderId="0" xfId="0" applyFill="1" applyBorder="1" applyAlignment="1" applyProtection="1">
      <alignment vertical="center" wrapText="1"/>
      <protection locked="0"/>
    </xf>
    <xf numFmtId="0" fontId="0" fillId="41" borderId="14" xfId="0" applyFill="1" applyBorder="1" applyAlignment="1" applyProtection="1">
      <alignment vertical="center" wrapText="1"/>
      <protection locked="0"/>
    </xf>
    <xf numFmtId="0" fontId="0" fillId="41" borderId="15" xfId="0" applyFill="1" applyBorder="1" applyAlignment="1" applyProtection="1">
      <alignment vertical="center" wrapText="1"/>
      <protection locked="0"/>
    </xf>
    <xf numFmtId="0" fontId="0" fillId="41" borderId="16" xfId="0" applyFill="1" applyBorder="1" applyAlignment="1" applyProtection="1">
      <alignment vertical="center" wrapText="1"/>
      <protection locked="0"/>
    </xf>
    <xf numFmtId="0" fontId="0" fillId="41" borderId="17" xfId="0" applyFill="1" applyBorder="1" applyAlignment="1" applyProtection="1">
      <alignment vertical="center" wrapText="1"/>
      <protection locked="0"/>
    </xf>
    <xf numFmtId="49" fontId="11" fillId="41" borderId="41" xfId="0" applyNumberFormat="1" applyFont="1" applyFill="1" applyBorder="1" applyAlignment="1" applyProtection="1">
      <alignment horizontal="center" vertical="center" wrapText="1"/>
      <protection locked="0"/>
    </xf>
    <xf numFmtId="49" fontId="11" fillId="41" borderId="48" xfId="0" applyNumberFormat="1" applyFont="1" applyFill="1" applyBorder="1" applyAlignment="1" applyProtection="1">
      <alignment horizontal="center" vertical="center" wrapText="1"/>
      <protection locked="0"/>
    </xf>
    <xf numFmtId="49" fontId="12" fillId="41" borderId="27" xfId="0" applyNumberFormat="1" applyFont="1" applyFill="1" applyBorder="1" applyAlignment="1" applyProtection="1">
      <alignment horizontal="center" vertical="center" wrapText="1"/>
      <protection locked="0"/>
    </xf>
    <xf numFmtId="49" fontId="2" fillId="41" borderId="41" xfId="0" applyNumberFormat="1" applyFont="1" applyFill="1" applyBorder="1" applyAlignment="1" applyProtection="1">
      <alignment horizontal="center" vertical="center"/>
      <protection locked="0"/>
    </xf>
    <xf numFmtId="0" fontId="40" fillId="41" borderId="27" xfId="0" applyFont="1" applyFill="1" applyBorder="1" applyAlignment="1" applyProtection="1">
      <alignment horizontal="center" vertical="center"/>
      <protection locked="0"/>
    </xf>
    <xf numFmtId="0" fontId="23" fillId="0" borderId="0" xfId="48" applyFont="1" applyAlignment="1" applyProtection="1">
      <alignment horizontal="left" vertical="center" wrapText="1"/>
      <protection/>
    </xf>
    <xf numFmtId="0" fontId="0" fillId="0" borderId="0" xfId="0" applyAlignment="1" applyProtection="1">
      <alignment vertical="center"/>
      <protection/>
    </xf>
    <xf numFmtId="2" fontId="11" fillId="41" borderId="41" xfId="48" applyNumberFormat="1" applyFont="1" applyFill="1" applyBorder="1" applyAlignment="1" applyProtection="1">
      <alignment horizontal="center" vertical="center" wrapText="1"/>
      <protection locked="0"/>
    </xf>
    <xf numFmtId="2" fontId="11" fillId="41" borderId="48" xfId="48" applyNumberFormat="1" applyFont="1" applyFill="1" applyBorder="1" applyAlignment="1" applyProtection="1">
      <alignment horizontal="center" vertical="center" wrapText="1"/>
      <protection locked="0"/>
    </xf>
    <xf numFmtId="2" fontId="11" fillId="41" borderId="27" xfId="0" applyNumberFormat="1" applyFont="1" applyFill="1" applyBorder="1" applyAlignment="1" applyProtection="1">
      <alignment horizontal="center" vertical="center" wrapText="1"/>
      <protection locked="0"/>
    </xf>
    <xf numFmtId="0" fontId="11" fillId="0" borderId="0" xfId="48" applyFont="1" applyBorder="1" applyAlignment="1" applyProtection="1">
      <alignment horizontal="center" vertical="center"/>
      <protection/>
    </xf>
    <xf numFmtId="0" fontId="11" fillId="0" borderId="10" xfId="48"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0" fontId="11" fillId="0" borderId="13" xfId="48"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17" xfId="0" applyBorder="1" applyAlignment="1" applyProtection="1">
      <alignment vertical="center" wrapText="1"/>
      <protection/>
    </xf>
    <xf numFmtId="0" fontId="11" fillId="0" borderId="41" xfId="0" applyFont="1" applyFill="1" applyBorder="1" applyAlignment="1" applyProtection="1">
      <alignment horizontal="center" vertical="center" wrapText="1"/>
      <protection/>
    </xf>
    <xf numFmtId="0" fontId="11" fillId="0" borderId="48" xfId="0" applyFont="1" applyFill="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1" fillId="0" borderId="41" xfId="48" applyFont="1" applyBorder="1" applyAlignment="1" applyProtection="1">
      <alignment horizontal="center" vertical="center" wrapText="1"/>
      <protection/>
    </xf>
    <xf numFmtId="0" fontId="11" fillId="0" borderId="48" xfId="48"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30" fillId="0" borderId="0" xfId="48" applyFont="1" applyFill="1" applyBorder="1" applyAlignment="1" applyProtection="1">
      <alignment horizontal="center" vertical="center"/>
      <protection/>
    </xf>
    <xf numFmtId="0" fontId="30" fillId="0" borderId="0" xfId="0" applyFont="1" applyFill="1" applyBorder="1" applyAlignment="1" applyProtection="1">
      <alignment vertical="center"/>
      <protection/>
    </xf>
    <xf numFmtId="0" fontId="11" fillId="0" borderId="0" xfId="48" applyFont="1" applyAlignment="1" applyProtection="1">
      <alignment horizontal="left" vertical="center" wrapText="1"/>
      <protection/>
    </xf>
    <xf numFmtId="0" fontId="0" fillId="0" borderId="0" xfId="0" applyAlignment="1" applyProtection="1">
      <alignment vertical="center" wrapText="1"/>
      <protection/>
    </xf>
    <xf numFmtId="0" fontId="11" fillId="37" borderId="10" xfId="48" applyFont="1" applyFill="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0" borderId="17" xfId="0" applyFont="1" applyBorder="1" applyAlignment="1" applyProtection="1">
      <alignment horizontal="center" vertical="center" wrapText="1"/>
      <protection/>
    </xf>
    <xf numFmtId="0" fontId="11" fillId="37" borderId="11"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37" borderId="11" xfId="0" applyFill="1" applyBorder="1" applyAlignment="1" applyProtection="1">
      <alignment horizontal="center" vertical="center" wrapText="1"/>
      <protection/>
    </xf>
    <xf numFmtId="0" fontId="0" fillId="37" borderId="12" xfId="0" applyFill="1" applyBorder="1" applyAlignment="1" applyProtection="1">
      <alignment horizontal="center" vertical="center" wrapText="1"/>
      <protection/>
    </xf>
    <xf numFmtId="0" fontId="0" fillId="37" borderId="15" xfId="0" applyFill="1" applyBorder="1" applyAlignment="1" applyProtection="1">
      <alignment horizontal="center" vertical="center" wrapText="1"/>
      <protection/>
    </xf>
    <xf numFmtId="0" fontId="0" fillId="37" borderId="16" xfId="0" applyFill="1" applyBorder="1" applyAlignment="1" applyProtection="1">
      <alignment horizontal="center" vertical="center" wrapText="1"/>
      <protection/>
    </xf>
    <xf numFmtId="0" fontId="0" fillId="37" borderId="17" xfId="0" applyFill="1" applyBorder="1" applyAlignment="1" applyProtection="1">
      <alignment horizontal="center" vertical="center" wrapText="1"/>
      <protection/>
    </xf>
    <xf numFmtId="0" fontId="11" fillId="37" borderId="44" xfId="48" applyFont="1" applyFill="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40" fillId="41" borderId="27" xfId="0" applyFont="1" applyFill="1" applyBorder="1" applyAlignment="1" applyProtection="1">
      <alignment vertical="center"/>
      <protection locked="0"/>
    </xf>
    <xf numFmtId="0" fontId="0" fillId="0" borderId="0" xfId="0" applyAlignment="1" applyProtection="1">
      <alignment vertical="top" wrapText="1"/>
      <protection/>
    </xf>
    <xf numFmtId="0" fontId="34" fillId="0" borderId="0" xfId="48" applyFont="1" applyAlignment="1" applyProtection="1">
      <alignment horizontal="center" vertical="center" wrapText="1"/>
      <protection/>
    </xf>
    <xf numFmtId="0" fontId="0" fillId="0" borderId="0" xfId="0" applyFont="1" applyAlignment="1" applyProtection="1">
      <alignment horizontal="center"/>
      <protection/>
    </xf>
    <xf numFmtId="0" fontId="8" fillId="0" borderId="15" xfId="0" applyFont="1" applyFill="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1" fontId="11" fillId="41" borderId="41" xfId="48" applyNumberFormat="1" applyFont="1" applyFill="1" applyBorder="1" applyAlignment="1" applyProtection="1">
      <alignment horizontal="center" vertical="center" wrapText="1"/>
      <protection locked="0"/>
    </xf>
    <xf numFmtId="1" fontId="11" fillId="41" borderId="48" xfId="48" applyNumberFormat="1" applyFont="1" applyFill="1" applyBorder="1" applyAlignment="1" applyProtection="1">
      <alignment horizontal="center" vertical="center" wrapText="1"/>
      <protection locked="0"/>
    </xf>
    <xf numFmtId="1" fontId="11" fillId="41" borderId="27" xfId="0" applyNumberFormat="1" applyFont="1" applyFill="1" applyBorder="1" applyAlignment="1" applyProtection="1">
      <alignment horizontal="center" vertical="center" wrapText="1"/>
      <protection locked="0"/>
    </xf>
    <xf numFmtId="0" fontId="0" fillId="0" borderId="0" xfId="0" applyAlignment="1" applyProtection="1">
      <alignment horizontal="center"/>
      <protection/>
    </xf>
    <xf numFmtId="49" fontId="12" fillId="0" borderId="44" xfId="0" applyNumberFormat="1" applyFont="1" applyFill="1" applyBorder="1" applyAlignment="1" applyProtection="1">
      <alignment horizontal="center" vertical="center" wrapText="1"/>
      <protection/>
    </xf>
    <xf numFmtId="0" fontId="7" fillId="0" borderId="29" xfId="48" applyFont="1" applyFill="1" applyBorder="1" applyAlignment="1" applyProtection="1">
      <alignment vertical="center" wrapText="1"/>
      <protection/>
    </xf>
    <xf numFmtId="0" fontId="0" fillId="0" borderId="33" xfId="0" applyFont="1" applyFill="1" applyBorder="1" applyAlignment="1" applyProtection="1">
      <alignment vertical="center" wrapText="1"/>
      <protection/>
    </xf>
    <xf numFmtId="0" fontId="0" fillId="0" borderId="34"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5" fillId="0" borderId="0" xfId="48" applyFont="1" applyAlignment="1" applyProtection="1">
      <alignment vertical="center" wrapText="1"/>
      <protection/>
    </xf>
    <xf numFmtId="0" fontId="62" fillId="0" borderId="0" xfId="0" applyFont="1" applyAlignment="1" applyProtection="1">
      <alignment vertical="center" wrapText="1"/>
      <protection/>
    </xf>
    <xf numFmtId="0" fontId="0" fillId="0" borderId="0" xfId="0" applyAlignment="1">
      <alignment vertical="center" wrapText="1"/>
    </xf>
    <xf numFmtId="49" fontId="2" fillId="41" borderId="27" xfId="0" applyNumberFormat="1" applyFont="1" applyFill="1" applyBorder="1" applyAlignment="1" applyProtection="1">
      <alignment horizontal="center" vertical="center"/>
      <protection locked="0"/>
    </xf>
    <xf numFmtId="0" fontId="11" fillId="37" borderId="11" xfId="48" applyFont="1" applyFill="1" applyBorder="1" applyAlignment="1" applyProtection="1">
      <alignment horizontal="center" vertical="center" wrapText="1"/>
      <protection/>
    </xf>
    <xf numFmtId="0" fontId="11" fillId="37" borderId="12" xfId="48" applyFont="1" applyFill="1" applyBorder="1" applyAlignment="1" applyProtection="1">
      <alignment horizontal="center" vertical="center" wrapText="1"/>
      <protection/>
    </xf>
    <xf numFmtId="0" fontId="11" fillId="37" borderId="13" xfId="48" applyFont="1" applyFill="1" applyBorder="1" applyAlignment="1" applyProtection="1">
      <alignment horizontal="center" vertical="center" wrapText="1"/>
      <protection/>
    </xf>
    <xf numFmtId="0" fontId="11" fillId="37" borderId="0" xfId="48" applyFont="1" applyFill="1" applyBorder="1" applyAlignment="1" applyProtection="1">
      <alignment horizontal="center" vertical="center" wrapText="1"/>
      <protection/>
    </xf>
    <xf numFmtId="0" fontId="11" fillId="37" borderId="14" xfId="48" applyFont="1" applyFill="1" applyBorder="1" applyAlignment="1" applyProtection="1">
      <alignment horizontal="center" vertical="center" wrapText="1"/>
      <protection/>
    </xf>
    <xf numFmtId="0" fontId="11" fillId="37" borderId="15" xfId="48" applyFont="1" applyFill="1" applyBorder="1" applyAlignment="1" applyProtection="1">
      <alignment horizontal="center" vertical="center" wrapText="1"/>
      <protection/>
    </xf>
    <xf numFmtId="0" fontId="11" fillId="37" borderId="16" xfId="48" applyFont="1" applyFill="1" applyBorder="1" applyAlignment="1" applyProtection="1">
      <alignment horizontal="center" vertical="center" wrapText="1"/>
      <protection/>
    </xf>
    <xf numFmtId="0" fontId="11" fillId="37" borderId="17" xfId="48" applyFont="1" applyFill="1" applyBorder="1" applyAlignment="1" applyProtection="1">
      <alignment horizontal="center" vertical="center" wrapText="1"/>
      <protection/>
    </xf>
    <xf numFmtId="49" fontId="8" fillId="0" borderId="44" xfId="48" applyNumberFormat="1" applyFont="1" applyBorder="1" applyAlignment="1" applyProtection="1">
      <alignment horizontal="left" vertical="center"/>
      <protection/>
    </xf>
    <xf numFmtId="0" fontId="0" fillId="0" borderId="40" xfId="0" applyBorder="1" applyAlignment="1">
      <alignment vertical="center"/>
    </xf>
    <xf numFmtId="0" fontId="0" fillId="0" borderId="37" xfId="0" applyBorder="1" applyAlignment="1">
      <alignment vertical="center"/>
    </xf>
    <xf numFmtId="0" fontId="8" fillId="0" borderId="44" xfId="0" applyFont="1" applyBorder="1" applyAlignment="1" applyProtection="1">
      <alignment/>
      <protection/>
    </xf>
    <xf numFmtId="0" fontId="0" fillId="0" borderId="40" xfId="0" applyBorder="1" applyAlignment="1">
      <alignment/>
    </xf>
    <xf numFmtId="0" fontId="0" fillId="0" borderId="37" xfId="0" applyBorder="1" applyAlignment="1">
      <alignment/>
    </xf>
    <xf numFmtId="0" fontId="8" fillId="37" borderId="29" xfId="48" applyFont="1" applyFill="1" applyBorder="1" applyAlignment="1" applyProtection="1">
      <alignment horizontal="center" vertical="center"/>
      <protection/>
    </xf>
    <xf numFmtId="0" fontId="14" fillId="37" borderId="33" xfId="48" applyFont="1" applyFill="1" applyBorder="1" applyAlignment="1" applyProtection="1">
      <alignment horizontal="center" vertical="center"/>
      <protection/>
    </xf>
    <xf numFmtId="0" fontId="14" fillId="37" borderId="34" xfId="48" applyFont="1" applyFill="1" applyBorder="1" applyAlignment="1" applyProtection="1">
      <alignment horizontal="center" vertical="center"/>
      <protection/>
    </xf>
    <xf numFmtId="0" fontId="7" fillId="0" borderId="0" xfId="48" applyFont="1" applyAlignment="1" applyProtection="1">
      <alignment vertical="center" wrapText="1"/>
      <protection/>
    </xf>
    <xf numFmtId="164" fontId="11" fillId="0" borderId="23" xfId="48" applyNumberFormat="1" applyFont="1" applyBorder="1" applyAlignment="1" applyProtection="1">
      <alignment horizontal="center" vertical="center" wrapText="1"/>
      <protection/>
    </xf>
    <xf numFmtId="0" fontId="0" fillId="0" borderId="49" xfId="0" applyBorder="1" applyAlignment="1" applyProtection="1">
      <alignment vertical="center" wrapText="1"/>
      <protection/>
    </xf>
    <xf numFmtId="168" fontId="13" fillId="0" borderId="13" xfId="48" applyNumberFormat="1" applyFont="1" applyBorder="1" applyAlignment="1" applyProtection="1">
      <alignment horizontal="center" vertical="center"/>
      <protection/>
    </xf>
    <xf numFmtId="0" fontId="0" fillId="0" borderId="14" xfId="0" applyBorder="1" applyAlignment="1" applyProtection="1">
      <alignment vertical="center"/>
      <protection/>
    </xf>
    <xf numFmtId="168" fontId="13" fillId="0" borderId="44" xfId="48" applyNumberFormat="1" applyFont="1" applyBorder="1" applyAlignment="1" applyProtection="1">
      <alignment horizontal="center" vertical="center"/>
      <protection/>
    </xf>
    <xf numFmtId="0" fontId="0" fillId="0" borderId="37" xfId="0" applyBorder="1" applyAlignment="1" applyProtection="1">
      <alignment vertical="center"/>
      <protection/>
    </xf>
    <xf numFmtId="0" fontId="57" fillId="0" borderId="50" xfId="48" applyFont="1" applyBorder="1" applyAlignment="1" applyProtection="1">
      <alignment horizontal="center" vertical="center"/>
      <protection/>
    </xf>
    <xf numFmtId="0" fontId="0" fillId="0" borderId="51" xfId="48" applyBorder="1" applyAlignment="1" applyProtection="1">
      <alignment horizontal="center" vertical="center"/>
      <protection/>
    </xf>
    <xf numFmtId="0" fontId="0" fillId="0" borderId="52" xfId="0" applyBorder="1" applyAlignment="1" applyProtection="1">
      <alignment vertical="center"/>
      <protection/>
    </xf>
    <xf numFmtId="0" fontId="13" fillId="0" borderId="23" xfId="48" applyFont="1" applyBorder="1" applyAlignment="1" applyProtection="1">
      <alignment horizontal="center" vertical="center" wrapText="1"/>
      <protection/>
    </xf>
    <xf numFmtId="0" fontId="3" fillId="0" borderId="49" xfId="0" applyFont="1" applyBorder="1" applyAlignment="1" applyProtection="1">
      <alignment vertical="center"/>
      <protection/>
    </xf>
    <xf numFmtId="169" fontId="13" fillId="0" borderId="44" xfId="48" applyNumberFormat="1" applyFont="1" applyBorder="1" applyAlignment="1" applyProtection="1">
      <alignment horizontal="center" vertical="center"/>
      <protection/>
    </xf>
    <xf numFmtId="0" fontId="45" fillId="0" borderId="50" xfId="48" applyFont="1"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8" fillId="0" borderId="0" xfId="48" applyFont="1" applyAlignment="1" applyProtection="1">
      <alignment horizontal="left" vertical="center" wrapText="1"/>
      <protection/>
    </xf>
    <xf numFmtId="0" fontId="14" fillId="0" borderId="0" xfId="0" applyFont="1" applyAlignment="1" applyProtection="1">
      <alignment vertical="center" wrapText="1"/>
      <protection/>
    </xf>
    <xf numFmtId="0" fontId="72" fillId="37" borderId="13" xfId="48" applyFont="1" applyFill="1" applyBorder="1" applyAlignment="1" applyProtection="1">
      <alignment horizontal="center" vertical="center" wrapText="1"/>
      <protection/>
    </xf>
    <xf numFmtId="0" fontId="72" fillId="37" borderId="0" xfId="0" applyFont="1" applyFill="1" applyAlignment="1">
      <alignment horizontal="center" vertical="center" wrapText="1"/>
    </xf>
    <xf numFmtId="0" fontId="8" fillId="0" borderId="0" xfId="0" applyFont="1" applyFill="1" applyBorder="1" applyAlignment="1" applyProtection="1">
      <alignment horizontal="right" vertical="center" wrapText="1"/>
      <protection/>
    </xf>
    <xf numFmtId="0" fontId="14" fillId="0" borderId="0" xfId="0" applyFont="1" applyAlignment="1">
      <alignment horizontal="right" vertical="center" wrapText="1"/>
    </xf>
    <xf numFmtId="0" fontId="30" fillId="0" borderId="0" xfId="48" applyFont="1" applyFill="1" applyBorder="1" applyAlignment="1" applyProtection="1">
      <alignment horizontal="center" vertical="center" wrapText="1"/>
      <protection/>
    </xf>
    <xf numFmtId="0" fontId="30" fillId="0" borderId="0" xfId="0" applyFont="1" applyFill="1" applyBorder="1" applyAlignment="1" applyProtection="1">
      <alignment vertical="center" wrapText="1"/>
      <protection/>
    </xf>
    <xf numFmtId="0" fontId="8" fillId="0" borderId="0" xfId="0" applyFont="1" applyAlignment="1">
      <alignment vertical="center" wrapText="1"/>
    </xf>
    <xf numFmtId="0" fontId="66" fillId="0" borderId="0" xfId="0" applyFont="1" applyAlignment="1">
      <alignment vertical="center" wrapText="1"/>
    </xf>
    <xf numFmtId="0" fontId="0" fillId="37" borderId="40" xfId="0" applyFill="1" applyBorder="1" applyAlignment="1">
      <alignment vertical="center" wrapText="1"/>
    </xf>
    <xf numFmtId="0" fontId="0" fillId="37" borderId="37" xfId="0" applyFill="1" applyBorder="1" applyAlignment="1">
      <alignment vertical="center" wrapText="1"/>
    </xf>
    <xf numFmtId="0" fontId="0" fillId="37" borderId="11" xfId="0" applyFill="1" applyBorder="1" applyAlignment="1" applyProtection="1">
      <alignment vertical="center" wrapText="1"/>
      <protection/>
    </xf>
    <xf numFmtId="0" fontId="0" fillId="37" borderId="12" xfId="0" applyFill="1" applyBorder="1" applyAlignment="1" applyProtection="1">
      <alignment vertical="center" wrapText="1"/>
      <protection/>
    </xf>
    <xf numFmtId="0" fontId="0" fillId="37" borderId="15" xfId="0" applyFill="1" applyBorder="1" applyAlignment="1" applyProtection="1">
      <alignment vertical="center" wrapText="1"/>
      <protection/>
    </xf>
    <xf numFmtId="0" fontId="0" fillId="37" borderId="16" xfId="0" applyFill="1" applyBorder="1" applyAlignment="1" applyProtection="1">
      <alignment vertical="center" wrapText="1"/>
      <protection/>
    </xf>
    <xf numFmtId="0" fontId="0" fillId="37" borderId="17" xfId="0" applyFill="1" applyBorder="1" applyAlignment="1" applyProtection="1">
      <alignment vertical="center" wrapText="1"/>
      <protection/>
    </xf>
    <xf numFmtId="0" fontId="8" fillId="37" borderId="13" xfId="48" applyFont="1" applyFill="1" applyBorder="1" applyAlignment="1" applyProtection="1">
      <alignment horizontal="center" vertical="center" wrapText="1"/>
      <protection/>
    </xf>
    <xf numFmtId="0" fontId="14" fillId="37" borderId="0" xfId="0" applyFont="1" applyFill="1" applyBorder="1" applyAlignment="1">
      <alignment vertical="center" wrapText="1"/>
    </xf>
    <xf numFmtId="0" fontId="14" fillId="37" borderId="14" xfId="0" applyFont="1" applyFill="1" applyBorder="1" applyAlignment="1">
      <alignment vertical="center" wrapText="1"/>
    </xf>
    <xf numFmtId="0" fontId="21" fillId="37" borderId="15" xfId="48" applyFont="1" applyFill="1" applyBorder="1" applyAlignment="1" applyProtection="1">
      <alignment horizontal="center" vertical="center" wrapText="1"/>
      <protection/>
    </xf>
    <xf numFmtId="0" fontId="78" fillId="37" borderId="16" xfId="0" applyFont="1" applyFill="1" applyBorder="1" applyAlignment="1">
      <alignment vertical="center" wrapText="1"/>
    </xf>
    <xf numFmtId="0" fontId="78" fillId="37" borderId="17" xfId="0" applyFont="1" applyFill="1" applyBorder="1" applyAlignment="1">
      <alignment vertical="center" wrapText="1"/>
    </xf>
    <xf numFmtId="0" fontId="11" fillId="0" borderId="0" xfId="0" applyFont="1" applyFill="1" applyBorder="1" applyAlignment="1" applyProtection="1">
      <alignment vertical="center" wrapText="1"/>
      <protection/>
    </xf>
    <xf numFmtId="0" fontId="11" fillId="0" borderId="0" xfId="0" applyFont="1" applyAlignment="1">
      <alignment vertical="center" wrapText="1"/>
    </xf>
    <xf numFmtId="0" fontId="17" fillId="0" borderId="0" xfId="0" applyFont="1" applyAlignment="1">
      <alignment horizontal="center" vertical="center" wrapText="1"/>
    </xf>
    <xf numFmtId="0" fontId="11" fillId="41" borderId="44" xfId="0" applyFont="1" applyFill="1" applyBorder="1" applyAlignment="1" applyProtection="1">
      <alignment horizontal="center" vertical="center" wrapText="1"/>
      <protection locked="0"/>
    </xf>
    <xf numFmtId="0" fontId="11" fillId="41" borderId="40" xfId="0" applyFont="1" applyFill="1" applyBorder="1" applyAlignment="1" applyProtection="1">
      <alignment horizontal="center" vertical="center" wrapText="1"/>
      <protection locked="0"/>
    </xf>
    <xf numFmtId="0" fontId="11" fillId="41" borderId="37" xfId="0" applyFont="1" applyFill="1" applyBorder="1" applyAlignment="1" applyProtection="1">
      <alignment horizontal="center" vertical="center" wrapText="1"/>
      <protection locked="0"/>
    </xf>
    <xf numFmtId="0" fontId="8" fillId="0" borderId="0" xfId="48" applyFont="1" applyAlignment="1" applyProtection="1">
      <alignment horizontal="center" vertical="center" wrapText="1"/>
      <protection/>
    </xf>
    <xf numFmtId="0" fontId="0" fillId="0" borderId="0" xfId="0" applyAlignment="1">
      <alignment horizontal="center" vertical="center" wrapText="1"/>
    </xf>
    <xf numFmtId="0" fontId="11" fillId="0" borderId="0" xfId="48" applyFont="1" applyAlignment="1" applyProtection="1">
      <alignment horizontal="right" vertical="center" wrapText="1"/>
      <protection/>
    </xf>
    <xf numFmtId="0" fontId="0" fillId="0" borderId="14" xfId="0" applyBorder="1" applyAlignment="1">
      <alignment vertical="center"/>
    </xf>
    <xf numFmtId="0" fontId="8" fillId="0" borderId="0" xfId="0" applyFont="1" applyFill="1" applyBorder="1" applyAlignment="1" applyProtection="1">
      <alignment horizontal="center" vertical="center" wrapText="1"/>
      <protection/>
    </xf>
    <xf numFmtId="0" fontId="8" fillId="37" borderId="10" xfId="0" applyNumberFormat="1" applyFont="1" applyFill="1" applyBorder="1" applyAlignment="1" applyProtection="1">
      <alignment horizontal="center" vertical="center" wrapText="1"/>
      <protection/>
    </xf>
    <xf numFmtId="0" fontId="0" fillId="0" borderId="11" xfId="0" applyNumberFormat="1" applyBorder="1" applyAlignment="1">
      <alignment vertical="center" wrapText="1"/>
    </xf>
    <xf numFmtId="0" fontId="0" fillId="0" borderId="12" xfId="0" applyNumberFormat="1"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8" fillId="37" borderId="10" xfId="48" applyFont="1" applyFill="1" applyBorder="1" applyAlignment="1" applyProtection="1">
      <alignment horizontal="center" vertical="center" wrapText="1"/>
      <protection/>
    </xf>
    <xf numFmtId="0" fontId="14" fillId="0" borderId="11" xfId="0" applyFont="1" applyBorder="1" applyAlignment="1">
      <alignment vertical="center" wrapText="1"/>
    </xf>
    <xf numFmtId="0" fontId="14" fillId="0" borderId="12" xfId="0" applyFont="1" applyBorder="1" applyAlignment="1">
      <alignment vertical="center" wrapText="1"/>
    </xf>
    <xf numFmtId="0" fontId="11" fillId="0" borderId="14" xfId="48" applyFont="1" applyBorder="1" applyAlignment="1" applyProtection="1">
      <alignment horizontal="right" vertical="center" wrapText="1"/>
      <protection/>
    </xf>
    <xf numFmtId="2" fontId="11" fillId="41" borderId="44" xfId="0" applyNumberFormat="1" applyFont="1" applyFill="1" applyBorder="1" applyAlignment="1" applyProtection="1">
      <alignment horizontal="center" vertical="center" wrapText="1"/>
      <protection locked="0"/>
    </xf>
    <xf numFmtId="0" fontId="0" fillId="0" borderId="40" xfId="0" applyBorder="1" applyAlignment="1" applyProtection="1">
      <alignment vertical="center" wrapText="1"/>
      <protection locked="0"/>
    </xf>
    <xf numFmtId="0" fontId="0" fillId="0" borderId="37" xfId="0" applyBorder="1" applyAlignment="1" applyProtection="1">
      <alignment vertical="center" wrapText="1"/>
      <protection locked="0"/>
    </xf>
    <xf numFmtId="0" fontId="76" fillId="0" borderId="0" xfId="0" applyFont="1" applyFill="1" applyBorder="1" applyAlignment="1" applyProtection="1">
      <alignment horizontal="right" vertical="center" wrapText="1"/>
      <protection/>
    </xf>
    <xf numFmtId="0" fontId="0" fillId="0" borderId="0" xfId="0" applyAlignment="1">
      <alignment horizontal="right" vertical="center" wrapText="1"/>
    </xf>
    <xf numFmtId="0" fontId="30" fillId="0" borderId="0" xfId="0" applyFont="1" applyFill="1" applyBorder="1" applyAlignment="1" applyProtection="1">
      <alignment horizontal="center" vertical="center"/>
      <protection/>
    </xf>
    <xf numFmtId="0" fontId="68" fillId="0" borderId="0" xfId="0" applyFont="1" applyBorder="1" applyAlignment="1" applyProtection="1">
      <alignment vertical="center"/>
      <protection/>
    </xf>
    <xf numFmtId="49" fontId="3" fillId="0" borderId="44" xfId="48" applyNumberFormat="1" applyFont="1" applyFill="1" applyBorder="1" applyAlignment="1" applyProtection="1">
      <alignment horizontal="center" vertical="center" wrapText="1"/>
      <protection/>
    </xf>
    <xf numFmtId="49" fontId="3" fillId="41" borderId="44" xfId="48" applyNumberFormat="1" applyFont="1" applyFill="1" applyBorder="1" applyAlignment="1" applyProtection="1">
      <alignment horizontal="center" vertical="center" wrapText="1"/>
      <protection locked="0"/>
    </xf>
    <xf numFmtId="0" fontId="0" fillId="41" borderId="40" xfId="0" applyFill="1" applyBorder="1" applyAlignment="1" applyProtection="1">
      <alignment horizontal="center" vertical="center" wrapText="1"/>
      <protection locked="0"/>
    </xf>
    <xf numFmtId="0" fontId="0" fillId="41" borderId="37" xfId="0" applyFill="1" applyBorder="1" applyAlignment="1" applyProtection="1">
      <alignment horizontal="center" vertical="center" wrapText="1"/>
      <protection locked="0"/>
    </xf>
    <xf numFmtId="49" fontId="12" fillId="41" borderId="44" xfId="48" applyNumberFormat="1" applyFont="1" applyFill="1" applyBorder="1" applyAlignment="1" applyProtection="1">
      <alignment horizontal="center" vertical="center" wrapText="1"/>
      <protection locked="0"/>
    </xf>
    <xf numFmtId="0" fontId="12" fillId="41" borderId="40" xfId="0" applyFont="1" applyFill="1" applyBorder="1" applyAlignment="1" applyProtection="1">
      <alignment horizontal="center" vertical="center" wrapText="1"/>
      <protection locked="0"/>
    </xf>
    <xf numFmtId="0" fontId="12" fillId="41" borderId="37" xfId="0" applyFont="1" applyFill="1" applyBorder="1" applyAlignment="1" applyProtection="1">
      <alignment horizontal="center" vertical="center" wrapText="1"/>
      <protection locked="0"/>
    </xf>
    <xf numFmtId="49" fontId="3" fillId="41" borderId="21" xfId="48" applyNumberFormat="1" applyFont="1" applyFill="1" applyBorder="1" applyAlignment="1" applyProtection="1">
      <alignment horizontal="center" vertical="center" wrapText="1"/>
      <protection locked="0"/>
    </xf>
    <xf numFmtId="2" fontId="12" fillId="41" borderId="44" xfId="48" applyNumberFormat="1" applyFont="1" applyFill="1" applyBorder="1" applyAlignment="1" applyProtection="1">
      <alignment horizontal="center" vertical="center"/>
      <protection locked="0"/>
    </xf>
    <xf numFmtId="2" fontId="12" fillId="41" borderId="40" xfId="0" applyNumberFormat="1" applyFont="1" applyFill="1" applyBorder="1" applyAlignment="1" applyProtection="1">
      <alignment vertical="center"/>
      <protection locked="0"/>
    </xf>
    <xf numFmtId="2" fontId="12" fillId="41" borderId="37" xfId="0" applyNumberFormat="1" applyFont="1" applyFill="1" applyBorder="1" applyAlignment="1" applyProtection="1">
      <alignment vertical="center"/>
      <protection locked="0"/>
    </xf>
    <xf numFmtId="49" fontId="11" fillId="0" borderId="16" xfId="48" applyNumberFormat="1" applyFont="1" applyFill="1" applyBorder="1" applyAlignment="1" applyProtection="1">
      <alignment vertical="center" wrapText="1"/>
      <protection/>
    </xf>
    <xf numFmtId="0" fontId="0" fillId="0" borderId="16" xfId="0" applyBorder="1" applyAlignment="1" applyProtection="1">
      <alignment wrapText="1"/>
      <protection/>
    </xf>
    <xf numFmtId="14" fontId="13" fillId="41" borderId="44" xfId="48" applyNumberFormat="1" applyFont="1" applyFill="1" applyBorder="1" applyAlignment="1" applyProtection="1">
      <alignment horizontal="center"/>
      <protection locked="0"/>
    </xf>
    <xf numFmtId="14" fontId="13" fillId="41" borderId="40" xfId="48" applyNumberFormat="1" applyFont="1" applyFill="1" applyBorder="1" applyAlignment="1" applyProtection="1">
      <alignment horizontal="center"/>
      <protection locked="0"/>
    </xf>
    <xf numFmtId="14" fontId="13" fillId="41" borderId="37" xfId="48" applyNumberFormat="1" applyFont="1" applyFill="1" applyBorder="1" applyAlignment="1" applyProtection="1">
      <alignment horizontal="center"/>
      <protection locked="0"/>
    </xf>
    <xf numFmtId="2" fontId="8" fillId="37" borderId="44" xfId="48" applyNumberFormat="1" applyFont="1" applyFill="1" applyBorder="1" applyAlignment="1" applyProtection="1">
      <alignment horizontal="center"/>
      <protection/>
    </xf>
    <xf numFmtId="2" fontId="8" fillId="37" borderId="40" xfId="48" applyNumberFormat="1" applyFont="1" applyFill="1" applyBorder="1" applyAlignment="1" applyProtection="1">
      <alignment horizontal="center"/>
      <protection/>
    </xf>
    <xf numFmtId="2" fontId="8" fillId="37" borderId="37" xfId="48" applyNumberFormat="1" applyFont="1" applyFill="1" applyBorder="1" applyAlignment="1" applyProtection="1">
      <alignment horizontal="center"/>
      <protection/>
    </xf>
    <xf numFmtId="49" fontId="71" fillId="41" borderId="44" xfId="48" applyNumberFormat="1" applyFont="1" applyFill="1" applyBorder="1" applyAlignment="1" applyProtection="1">
      <alignment horizontal="left"/>
      <protection locked="0"/>
    </xf>
    <xf numFmtId="49" fontId="71" fillId="41" borderId="40" xfId="48" applyNumberFormat="1" applyFont="1" applyFill="1" applyBorder="1" applyAlignment="1" applyProtection="1">
      <alignment horizontal="left"/>
      <protection locked="0"/>
    </xf>
    <xf numFmtId="49" fontId="71" fillId="41" borderId="37" xfId="48" applyNumberFormat="1" applyFont="1" applyFill="1" applyBorder="1" applyAlignment="1" applyProtection="1">
      <alignment horizontal="left"/>
      <protection locked="0"/>
    </xf>
    <xf numFmtId="1" fontId="3" fillId="0" borderId="0" xfId="48" applyNumberFormat="1" applyFont="1" applyFill="1" applyBorder="1" applyAlignment="1" applyProtection="1">
      <alignment horizontal="left"/>
      <protection/>
    </xf>
    <xf numFmtId="49" fontId="3" fillId="0" borderId="21" xfId="48" applyNumberFormat="1" applyFont="1" applyFill="1" applyBorder="1" applyAlignment="1" applyProtection="1">
      <alignment horizontal="center" vertical="center" wrapText="1"/>
      <protection/>
    </xf>
    <xf numFmtId="14" fontId="3" fillId="41" borderId="44" xfId="48" applyNumberFormat="1" applyFont="1" applyFill="1" applyBorder="1" applyAlignment="1" applyProtection="1">
      <alignment horizontal="center" vertical="center"/>
      <protection locked="0"/>
    </xf>
    <xf numFmtId="14" fontId="0" fillId="41" borderId="40" xfId="0" applyNumberFormat="1" applyFill="1" applyBorder="1" applyAlignment="1" applyProtection="1">
      <alignment horizontal="center" vertical="center"/>
      <protection locked="0"/>
    </xf>
    <xf numFmtId="14" fontId="0" fillId="41" borderId="37" xfId="0" applyNumberFormat="1" applyFill="1" applyBorder="1" applyAlignment="1" applyProtection="1">
      <alignment horizontal="center" vertical="center"/>
      <protection locked="0"/>
    </xf>
    <xf numFmtId="49" fontId="14" fillId="0" borderId="44" xfId="48" applyNumberFormat="1" applyFont="1" applyBorder="1" applyAlignment="1" applyProtection="1">
      <alignment horizontal="center" vertical="center"/>
      <protection/>
    </xf>
    <xf numFmtId="49" fontId="14" fillId="0" borderId="40" xfId="48" applyNumberFormat="1"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37" xfId="0" applyBorder="1" applyAlignment="1" applyProtection="1">
      <alignment horizontal="center" vertical="center"/>
      <protection/>
    </xf>
    <xf numFmtId="49" fontId="26" fillId="37" borderId="44" xfId="48" applyNumberFormat="1" applyFont="1" applyFill="1" applyBorder="1" applyAlignment="1" applyProtection="1">
      <alignment horizontal="center" vertical="center"/>
      <protection/>
    </xf>
    <xf numFmtId="49" fontId="26" fillId="37" borderId="40" xfId="48" applyNumberFormat="1" applyFont="1" applyFill="1" applyBorder="1" applyAlignment="1" applyProtection="1">
      <alignment horizontal="center" vertical="center"/>
      <protection/>
    </xf>
    <xf numFmtId="0" fontId="60" fillId="37" borderId="40" xfId="0" applyFont="1" applyFill="1" applyBorder="1" applyAlignment="1" applyProtection="1">
      <alignment horizontal="center" vertical="center"/>
      <protection/>
    </xf>
    <xf numFmtId="0" fontId="60" fillId="37" borderId="37" xfId="0" applyFont="1" applyFill="1" applyBorder="1" applyAlignment="1" applyProtection="1">
      <alignment horizontal="center" vertical="center"/>
      <protection/>
    </xf>
    <xf numFmtId="2" fontId="14" fillId="37" borderId="44" xfId="48" applyNumberFormat="1" applyFont="1" applyFill="1" applyBorder="1" applyAlignment="1" applyProtection="1">
      <alignment horizontal="center" vertical="center"/>
      <protection/>
    </xf>
    <xf numFmtId="2" fontId="14" fillId="37" borderId="40" xfId="0" applyNumberFormat="1" applyFont="1" applyFill="1" applyBorder="1" applyAlignment="1" applyProtection="1">
      <alignment vertical="center"/>
      <protection/>
    </xf>
    <xf numFmtId="2" fontId="14" fillId="37" borderId="37" xfId="0" applyNumberFormat="1" applyFont="1" applyFill="1" applyBorder="1" applyAlignment="1" applyProtection="1">
      <alignment vertical="center"/>
      <protection/>
    </xf>
    <xf numFmtId="2" fontId="8" fillId="37" borderId="44" xfId="48" applyNumberFormat="1" applyFont="1" applyFill="1" applyBorder="1" applyAlignment="1" applyProtection="1">
      <alignment horizontal="center" vertical="center"/>
      <protection/>
    </xf>
    <xf numFmtId="2" fontId="8" fillId="37" borderId="40" xfId="48" applyNumberFormat="1" applyFont="1" applyFill="1" applyBorder="1" applyAlignment="1" applyProtection="1">
      <alignment horizontal="center" vertical="center"/>
      <protection/>
    </xf>
    <xf numFmtId="2" fontId="8" fillId="37" borderId="37" xfId="48" applyNumberFormat="1" applyFont="1" applyFill="1" applyBorder="1" applyAlignment="1" applyProtection="1">
      <alignment horizontal="center" vertical="center"/>
      <protection/>
    </xf>
    <xf numFmtId="49" fontId="3" fillId="0" borderId="40" xfId="48" applyNumberFormat="1" applyFont="1" applyFill="1" applyBorder="1" applyAlignment="1" applyProtection="1">
      <alignment horizontal="center" vertical="center" wrapText="1"/>
      <protection/>
    </xf>
    <xf numFmtId="49" fontId="3" fillId="0" borderId="37" xfId="48" applyNumberFormat="1" applyFont="1" applyFill="1" applyBorder="1" applyAlignment="1" applyProtection="1">
      <alignment horizontal="center" vertical="center" wrapText="1"/>
      <protection/>
    </xf>
    <xf numFmtId="1" fontId="3" fillId="0" borderId="44" xfId="48" applyNumberFormat="1" applyFont="1" applyFill="1" applyBorder="1" applyAlignment="1" applyProtection="1">
      <alignment horizontal="center" vertical="center"/>
      <protection/>
    </xf>
    <xf numFmtId="1" fontId="0" fillId="0" borderId="40" xfId="0" applyNumberFormat="1" applyBorder="1" applyAlignment="1" applyProtection="1">
      <alignment vertical="center"/>
      <protection/>
    </xf>
    <xf numFmtId="1" fontId="0" fillId="0" borderId="37" xfId="0" applyNumberFormat="1" applyBorder="1" applyAlignment="1" applyProtection="1">
      <alignment vertical="center"/>
      <protection/>
    </xf>
    <xf numFmtId="49" fontId="3" fillId="0" borderId="44" xfId="48" applyNumberFormat="1" applyFont="1" applyBorder="1" applyAlignment="1" applyProtection="1">
      <alignment horizontal="left" vertical="center"/>
      <protection/>
    </xf>
    <xf numFmtId="49" fontId="3" fillId="0" borderId="40" xfId="48" applyNumberFormat="1" applyFont="1" applyBorder="1" applyAlignment="1" applyProtection="1">
      <alignment horizontal="left" vertical="center"/>
      <protection/>
    </xf>
    <xf numFmtId="49" fontId="3" fillId="0" borderId="37" xfId="48" applyNumberFormat="1" applyFont="1" applyBorder="1" applyAlignment="1" applyProtection="1">
      <alignment horizontal="left" vertical="center"/>
      <protection/>
    </xf>
    <xf numFmtId="49" fontId="0" fillId="0" borderId="40" xfId="0" applyNumberFormat="1" applyBorder="1" applyAlignment="1" applyProtection="1">
      <alignment horizontal="left" vertical="center"/>
      <protection/>
    </xf>
    <xf numFmtId="49" fontId="0" fillId="0" borderId="37" xfId="0" applyNumberFormat="1" applyBorder="1" applyAlignment="1" applyProtection="1">
      <alignment horizontal="left" vertical="center"/>
      <protection/>
    </xf>
    <xf numFmtId="49" fontId="3" fillId="0" borderId="44" xfId="48" applyNumberFormat="1" applyFont="1"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49" fontId="3" fillId="41" borderId="44" xfId="48" applyNumberFormat="1" applyFont="1" applyFill="1" applyBorder="1" applyAlignment="1" applyProtection="1">
      <alignment horizontal="left" vertical="center"/>
      <protection locked="0"/>
    </xf>
    <xf numFmtId="49" fontId="3" fillId="41" borderId="40" xfId="48" applyNumberFormat="1" applyFont="1" applyFill="1" applyBorder="1" applyAlignment="1" applyProtection="1">
      <alignment horizontal="left" vertical="center"/>
      <protection locked="0"/>
    </xf>
    <xf numFmtId="49" fontId="3" fillId="41" borderId="37" xfId="48" applyNumberFormat="1" applyFont="1" applyFill="1" applyBorder="1" applyAlignment="1" applyProtection="1">
      <alignment horizontal="left" vertical="center"/>
      <protection locked="0"/>
    </xf>
    <xf numFmtId="49" fontId="71" fillId="41" borderId="44" xfId="48" applyNumberFormat="1" applyFont="1" applyFill="1" applyBorder="1" applyAlignment="1" applyProtection="1">
      <alignment horizontal="left" vertical="center"/>
      <protection locked="0"/>
    </xf>
    <xf numFmtId="49" fontId="71" fillId="41" borderId="40" xfId="0" applyNumberFormat="1" applyFont="1" applyFill="1" applyBorder="1" applyAlignment="1" applyProtection="1">
      <alignment horizontal="left" vertical="center"/>
      <protection locked="0"/>
    </xf>
    <xf numFmtId="49" fontId="71" fillId="41" borderId="37" xfId="0" applyNumberFormat="1" applyFont="1" applyFill="1" applyBorder="1" applyAlignment="1" applyProtection="1">
      <alignment horizontal="left" vertical="center"/>
      <protection locked="0"/>
    </xf>
    <xf numFmtId="0" fontId="14" fillId="37" borderId="44" xfId="48" applyNumberFormat="1" applyFont="1" applyFill="1" applyBorder="1" applyAlignment="1" applyProtection="1">
      <alignment horizontal="center" vertical="center"/>
      <protection/>
    </xf>
    <xf numFmtId="0" fontId="0" fillId="37" borderId="40" xfId="0" applyFill="1" applyBorder="1" applyAlignment="1" applyProtection="1">
      <alignment horizontal="center" vertical="center"/>
      <protection/>
    </xf>
    <xf numFmtId="0" fontId="0" fillId="37" borderId="37" xfId="0" applyFill="1" applyBorder="1" applyAlignment="1" applyProtection="1">
      <alignment horizontal="center" vertical="center"/>
      <protection/>
    </xf>
    <xf numFmtId="1" fontId="13" fillId="37" borderId="44" xfId="48" applyNumberFormat="1" applyFont="1" applyFill="1" applyBorder="1" applyAlignment="1" applyProtection="1">
      <alignment horizontal="center"/>
      <protection/>
    </xf>
    <xf numFmtId="1" fontId="13" fillId="37" borderId="40" xfId="48" applyNumberFormat="1" applyFont="1" applyFill="1" applyBorder="1" applyAlignment="1" applyProtection="1">
      <alignment horizontal="center"/>
      <protection/>
    </xf>
    <xf numFmtId="0" fontId="13" fillId="0" borderId="37" xfId="0" applyFont="1" applyBorder="1" applyAlignment="1" applyProtection="1">
      <alignment horizontal="center"/>
      <protection/>
    </xf>
    <xf numFmtId="49" fontId="20" fillId="0" borderId="44" xfId="48" applyNumberFormat="1" applyFont="1" applyBorder="1" applyAlignment="1" applyProtection="1">
      <alignment horizontal="left" vertical="center" wrapText="1"/>
      <protection/>
    </xf>
    <xf numFmtId="0" fontId="20" fillId="0" borderId="40" xfId="0" applyFont="1" applyBorder="1" applyAlignment="1" applyProtection="1">
      <alignment horizontal="left" vertical="center" wrapText="1"/>
      <protection/>
    </xf>
    <xf numFmtId="0" fontId="20" fillId="0" borderId="37" xfId="0" applyFont="1" applyBorder="1" applyAlignment="1" applyProtection="1">
      <alignment horizontal="left" vertical="center" wrapText="1"/>
      <protection/>
    </xf>
    <xf numFmtId="49" fontId="3" fillId="0" borderId="13" xfId="48" applyNumberFormat="1" applyFont="1" applyFill="1" applyBorder="1" applyAlignment="1" applyProtection="1">
      <alignment horizontal="center" vertical="center" textRotation="180" wrapText="1"/>
      <protection/>
    </xf>
    <xf numFmtId="0" fontId="0" fillId="0" borderId="0" xfId="0" applyFill="1" applyBorder="1" applyAlignment="1" applyProtection="1">
      <alignment horizontal="center" vertical="center" textRotation="180"/>
      <protection/>
    </xf>
    <xf numFmtId="0" fontId="0" fillId="0" borderId="13" xfId="0" applyFill="1" applyBorder="1" applyAlignment="1" applyProtection="1">
      <alignment horizontal="center" vertical="center" textRotation="180"/>
      <protection/>
    </xf>
    <xf numFmtId="0" fontId="0" fillId="0" borderId="0" xfId="0" applyBorder="1" applyAlignment="1" applyProtection="1">
      <alignment horizontal="center" vertical="center" textRotation="180"/>
      <protection/>
    </xf>
    <xf numFmtId="0" fontId="0" fillId="0" borderId="13" xfId="0" applyBorder="1" applyAlignment="1" applyProtection="1">
      <alignment horizontal="center" vertical="center" textRotation="180"/>
      <protection/>
    </xf>
    <xf numFmtId="0" fontId="3" fillId="37" borderId="29" xfId="48" applyNumberFormat="1" applyFont="1" applyFill="1" applyBorder="1" applyAlignment="1" applyProtection="1">
      <alignment horizontal="center" vertical="center"/>
      <protection/>
    </xf>
    <xf numFmtId="0" fontId="3" fillId="37" borderId="33" xfId="48" applyNumberFormat="1" applyFont="1" applyFill="1" applyBorder="1" applyAlignment="1" applyProtection="1">
      <alignment horizontal="center" vertical="center"/>
      <protection/>
    </xf>
    <xf numFmtId="0" fontId="3" fillId="37" borderId="34" xfId="48" applyNumberFormat="1" applyFont="1" applyFill="1" applyBorder="1" applyAlignment="1" applyProtection="1">
      <alignment horizontal="center" vertical="center"/>
      <protection/>
    </xf>
    <xf numFmtId="10" fontId="3" fillId="41" borderId="44" xfId="48" applyNumberFormat="1" applyFont="1" applyFill="1" applyBorder="1" applyAlignment="1" applyProtection="1">
      <alignment horizontal="center" vertical="center" wrapText="1"/>
      <protection locked="0"/>
    </xf>
    <xf numFmtId="10" fontId="0" fillId="41" borderId="40" xfId="0" applyNumberFormat="1" applyFill="1" applyBorder="1" applyAlignment="1" applyProtection="1">
      <alignment vertical="center" wrapText="1"/>
      <protection locked="0"/>
    </xf>
    <xf numFmtId="0" fontId="0" fillId="41" borderId="37" xfId="0" applyFill="1" applyBorder="1" applyAlignment="1" applyProtection="1">
      <alignment vertical="center"/>
      <protection locked="0"/>
    </xf>
    <xf numFmtId="0" fontId="13" fillId="0" borderId="0" xfId="0" applyFont="1" applyAlignment="1">
      <alignment horizontal="left" wrapText="1"/>
    </xf>
    <xf numFmtId="0" fontId="13" fillId="0" borderId="0" xfId="0" applyFont="1" applyAlignment="1">
      <alignment wrapText="1"/>
    </xf>
    <xf numFmtId="49" fontId="14" fillId="0" borderId="0" xfId="48" applyNumberFormat="1" applyFont="1" applyFill="1" applyBorder="1" applyAlignment="1" applyProtection="1">
      <alignment horizontal="center" vertical="center"/>
      <protection/>
    </xf>
    <xf numFmtId="49" fontId="11" fillId="0" borderId="0" xfId="48" applyNumberFormat="1" applyFont="1" applyBorder="1" applyAlignment="1" applyProtection="1">
      <alignment horizontal="left" wrapText="1"/>
      <protection/>
    </xf>
    <xf numFmtId="171" fontId="8" fillId="37" borderId="44" xfId="48" applyNumberFormat="1" applyFont="1" applyFill="1" applyBorder="1" applyAlignment="1" applyProtection="1">
      <alignment horizontal="center" vertical="center"/>
      <protection/>
    </xf>
    <xf numFmtId="171" fontId="8" fillId="37" borderId="40" xfId="48" applyNumberFormat="1" applyFont="1" applyFill="1" applyBorder="1" applyAlignment="1" applyProtection="1">
      <alignment horizontal="center" vertical="center"/>
      <protection/>
    </xf>
    <xf numFmtId="171" fontId="8" fillId="37" borderId="37" xfId="48" applyNumberFormat="1" applyFont="1" applyFill="1" applyBorder="1" applyAlignment="1" applyProtection="1">
      <alignment horizontal="center" vertical="center"/>
      <protection/>
    </xf>
    <xf numFmtId="49" fontId="14" fillId="0" borderId="37" xfId="48" applyNumberFormat="1" applyFont="1" applyBorder="1" applyAlignment="1" applyProtection="1">
      <alignment horizontal="center" vertical="center"/>
      <protection/>
    </xf>
    <xf numFmtId="1" fontId="8" fillId="0" borderId="0" xfId="48" applyNumberFormat="1" applyFont="1" applyFill="1" applyBorder="1" applyAlignment="1" applyProtection="1">
      <alignment horizontal="center" vertical="center"/>
      <protection/>
    </xf>
    <xf numFmtId="166" fontId="11" fillId="0" borderId="48" xfId="51" applyNumberFormat="1" applyFont="1" applyFill="1" applyBorder="1" applyAlignment="1" applyProtection="1" quotePrefix="1">
      <alignment horizontal="center" vertical="center" wrapText="1"/>
      <protection/>
    </xf>
    <xf numFmtId="166" fontId="11" fillId="0" borderId="13" xfId="51" applyNumberFormat="1" applyFont="1" applyFill="1" applyBorder="1" applyAlignment="1" applyProtection="1" quotePrefix="1">
      <alignment horizontal="center" vertical="center" wrapText="1"/>
      <protection/>
    </xf>
    <xf numFmtId="0" fontId="13" fillId="37" borderId="44" xfId="0" applyFont="1" applyFill="1" applyBorder="1" applyAlignment="1">
      <alignment horizontal="center" vertical="center" wrapText="1"/>
    </xf>
    <xf numFmtId="0" fontId="66" fillId="37" borderId="40" xfId="0" applyFont="1" applyFill="1" applyBorder="1" applyAlignment="1">
      <alignment horizontal="center" vertical="center" wrapText="1"/>
    </xf>
    <xf numFmtId="0" fontId="66" fillId="37" borderId="37" xfId="0" applyFont="1" applyFill="1" applyBorder="1" applyAlignment="1">
      <alignment horizontal="center" vertical="center" wrapText="1"/>
    </xf>
    <xf numFmtId="0" fontId="72" fillId="37" borderId="44" xfId="0" applyFont="1" applyFill="1" applyBorder="1" applyAlignment="1">
      <alignment horizontal="center" vertical="center" wrapText="1"/>
    </xf>
    <xf numFmtId="0" fontId="72" fillId="37" borderId="40" xfId="0" applyFont="1" applyFill="1" applyBorder="1" applyAlignment="1">
      <alignment horizontal="center" vertical="center" wrapText="1"/>
    </xf>
    <xf numFmtId="0" fontId="72" fillId="37" borderId="37" xfId="0" applyFont="1" applyFill="1" applyBorder="1" applyAlignment="1">
      <alignment horizontal="center" vertical="center" wrapText="1"/>
    </xf>
    <xf numFmtId="2" fontId="12" fillId="41" borderId="10" xfId="0" applyNumberFormat="1" applyFont="1" applyFill="1" applyBorder="1" applyAlignment="1" applyProtection="1">
      <alignment horizontal="center" vertical="center" wrapText="1"/>
      <protection locked="0"/>
    </xf>
    <xf numFmtId="2" fontId="12" fillId="41" borderId="11" xfId="0" applyNumberFormat="1" applyFont="1" applyFill="1" applyBorder="1" applyAlignment="1" applyProtection="1">
      <alignment horizontal="center" vertical="center" wrapText="1"/>
      <protection locked="0"/>
    </xf>
    <xf numFmtId="2" fontId="12" fillId="41" borderId="12" xfId="0" applyNumberFormat="1" applyFont="1" applyFill="1" applyBorder="1" applyAlignment="1" applyProtection="1">
      <alignment horizontal="center" vertical="center" wrapText="1"/>
      <protection locked="0"/>
    </xf>
    <xf numFmtId="2" fontId="12" fillId="41" borderId="15" xfId="0" applyNumberFormat="1" applyFont="1" applyFill="1" applyBorder="1" applyAlignment="1" applyProtection="1">
      <alignment horizontal="center" vertical="center" wrapText="1"/>
      <protection locked="0"/>
    </xf>
    <xf numFmtId="2" fontId="12" fillId="41" borderId="16" xfId="0" applyNumberFormat="1" applyFont="1" applyFill="1" applyBorder="1" applyAlignment="1" applyProtection="1">
      <alignment horizontal="center" vertical="center" wrapText="1"/>
      <protection locked="0"/>
    </xf>
    <xf numFmtId="2" fontId="12" fillId="41" borderId="17" xfId="0" applyNumberFormat="1" applyFont="1" applyFill="1" applyBorder="1" applyAlignment="1" applyProtection="1">
      <alignment horizontal="center" vertical="center" wrapText="1"/>
      <protection locked="0"/>
    </xf>
    <xf numFmtId="4" fontId="12" fillId="41" borderId="44" xfId="0" applyNumberFormat="1" applyFont="1" applyFill="1" applyBorder="1" applyAlignment="1" applyProtection="1">
      <alignment horizontal="center" vertical="center" wrapText="1"/>
      <protection locked="0"/>
    </xf>
    <xf numFmtId="4" fontId="12" fillId="41" borderId="40" xfId="0" applyNumberFormat="1" applyFont="1" applyFill="1" applyBorder="1" applyAlignment="1" applyProtection="1">
      <alignment horizontal="center" vertical="center" wrapText="1"/>
      <protection locked="0"/>
    </xf>
    <xf numFmtId="4" fontId="12" fillId="41" borderId="37" xfId="0" applyNumberFormat="1" applyFont="1" applyFill="1" applyBorder="1" applyAlignment="1" applyProtection="1">
      <alignment horizontal="center" vertical="center" wrapText="1"/>
      <protection locked="0"/>
    </xf>
    <xf numFmtId="0" fontId="73" fillId="37" borderId="10" xfId="0" applyFont="1" applyFill="1" applyBorder="1" applyAlignment="1">
      <alignment horizontal="center" vertical="center" wrapText="1"/>
    </xf>
    <xf numFmtId="0" fontId="73" fillId="37" borderId="11" xfId="0" applyFont="1" applyFill="1" applyBorder="1" applyAlignment="1">
      <alignment horizontal="center" vertical="center" wrapText="1"/>
    </xf>
    <xf numFmtId="0" fontId="73" fillId="37" borderId="12" xfId="0" applyFont="1" applyFill="1" applyBorder="1" applyAlignment="1">
      <alignment horizontal="center" vertical="center" wrapText="1"/>
    </xf>
    <xf numFmtId="0" fontId="73" fillId="37" borderId="15" xfId="0" applyFont="1" applyFill="1" applyBorder="1" applyAlignment="1">
      <alignment horizontal="center" vertical="center" wrapText="1"/>
    </xf>
    <xf numFmtId="0" fontId="73" fillId="37" borderId="16" xfId="0" applyFont="1" applyFill="1" applyBorder="1" applyAlignment="1">
      <alignment horizontal="center" vertical="center" wrapText="1"/>
    </xf>
    <xf numFmtId="0" fontId="73" fillId="37" borderId="17" xfId="0" applyFont="1" applyFill="1" applyBorder="1" applyAlignment="1">
      <alignment horizontal="center" vertical="center" wrapText="1"/>
    </xf>
    <xf numFmtId="2" fontId="11" fillId="37" borderId="10" xfId="0" applyNumberFormat="1" applyFont="1" applyFill="1" applyBorder="1" applyAlignment="1">
      <alignment horizontal="center" vertical="center" wrapText="1"/>
    </xf>
    <xf numFmtId="2" fontId="11" fillId="37" borderId="11" xfId="0" applyNumberFormat="1" applyFont="1" applyFill="1" applyBorder="1" applyAlignment="1">
      <alignment horizontal="center" vertical="center" wrapText="1"/>
    </xf>
    <xf numFmtId="2" fontId="11" fillId="37" borderId="12" xfId="0" applyNumberFormat="1" applyFont="1" applyFill="1" applyBorder="1" applyAlignment="1">
      <alignment horizontal="center" vertical="center" wrapText="1"/>
    </xf>
    <xf numFmtId="2" fontId="11" fillId="37" borderId="15" xfId="0" applyNumberFormat="1" applyFont="1" applyFill="1" applyBorder="1" applyAlignment="1">
      <alignment horizontal="center" vertical="center" wrapText="1"/>
    </xf>
    <xf numFmtId="2" fontId="11" fillId="37" borderId="16" xfId="0" applyNumberFormat="1" applyFont="1" applyFill="1" applyBorder="1" applyAlignment="1">
      <alignment horizontal="center" vertical="center" wrapText="1"/>
    </xf>
    <xf numFmtId="2" fontId="11" fillId="37" borderId="17" xfId="0" applyNumberFormat="1" applyFont="1" applyFill="1" applyBorder="1" applyAlignment="1">
      <alignment horizontal="center" vertical="center" wrapText="1"/>
    </xf>
    <xf numFmtId="10" fontId="3" fillId="37" borderId="44" xfId="48" applyNumberFormat="1" applyFont="1" applyFill="1" applyBorder="1" applyAlignment="1" applyProtection="1">
      <alignment horizontal="center" vertical="center" wrapText="1"/>
      <protection/>
    </xf>
    <xf numFmtId="10" fontId="0" fillId="37" borderId="40" xfId="0" applyNumberFormat="1" applyFill="1" applyBorder="1" applyAlignment="1" applyProtection="1">
      <alignment vertical="center" wrapText="1"/>
      <protection/>
    </xf>
    <xf numFmtId="0" fontId="0" fillId="37" borderId="37" xfId="0" applyFill="1" applyBorder="1" applyAlignment="1" applyProtection="1">
      <alignment vertical="center"/>
      <protection/>
    </xf>
    <xf numFmtId="0" fontId="13" fillId="37" borderId="1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49" fontId="11" fillId="0" borderId="0" xfId="48" applyNumberFormat="1" applyFont="1" applyBorder="1" applyAlignment="1" applyProtection="1">
      <alignment/>
      <protection/>
    </xf>
    <xf numFmtId="0" fontId="0" fillId="0" borderId="0" xfId="0" applyAlignment="1" applyProtection="1">
      <alignment/>
      <protection/>
    </xf>
    <xf numFmtId="49" fontId="11" fillId="0" borderId="0" xfId="48" applyNumberFormat="1" applyFont="1" applyBorder="1" applyAlignment="1" applyProtection="1">
      <alignment wrapText="1"/>
      <protection/>
    </xf>
    <xf numFmtId="0" fontId="66" fillId="0" borderId="0" xfId="0" applyFont="1" applyAlignment="1" applyProtection="1">
      <alignment wrapText="1"/>
      <protection/>
    </xf>
    <xf numFmtId="166" fontId="11" fillId="37" borderId="44" xfId="48" applyNumberFormat="1" applyFont="1" applyFill="1" applyBorder="1" applyAlignment="1" applyProtection="1">
      <alignment horizontal="center"/>
      <protection/>
    </xf>
    <xf numFmtId="166" fontId="11" fillId="37" borderId="40" xfId="0" applyNumberFormat="1" applyFont="1" applyFill="1" applyBorder="1" applyAlignment="1" applyProtection="1">
      <alignment horizontal="center"/>
      <protection/>
    </xf>
    <xf numFmtId="166" fontId="11" fillId="37" borderId="37" xfId="0" applyNumberFormat="1" applyFont="1" applyFill="1" applyBorder="1" applyAlignment="1" applyProtection="1">
      <alignment horizontal="center"/>
      <protection/>
    </xf>
    <xf numFmtId="4" fontId="12" fillId="41" borderId="10" xfId="0" applyNumberFormat="1" applyFont="1" applyFill="1" applyBorder="1" applyAlignment="1" applyProtection="1">
      <alignment horizontal="center" vertical="center" wrapText="1"/>
      <protection locked="0"/>
    </xf>
    <xf numFmtId="4" fontId="12" fillId="41" borderId="11" xfId="0" applyNumberFormat="1" applyFont="1" applyFill="1" applyBorder="1" applyAlignment="1" applyProtection="1">
      <alignment horizontal="center" vertical="center" wrapText="1"/>
      <protection locked="0"/>
    </xf>
    <xf numFmtId="4" fontId="12" fillId="41" borderId="12" xfId="0" applyNumberFormat="1" applyFont="1" applyFill="1" applyBorder="1" applyAlignment="1" applyProtection="1">
      <alignment horizontal="center" vertical="center"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166" fontId="11" fillId="0" borderId="0" xfId="48" applyNumberFormat="1" applyFont="1" applyFill="1" applyBorder="1" applyAlignment="1" applyProtection="1">
      <alignment horizontal="center"/>
      <protection/>
    </xf>
    <xf numFmtId="166" fontId="11" fillId="0" borderId="0" xfId="0" applyNumberFormat="1" applyFont="1" applyFill="1" applyBorder="1" applyAlignment="1" applyProtection="1">
      <alignment horizontal="center"/>
      <protection/>
    </xf>
    <xf numFmtId="10" fontId="3" fillId="0" borderId="44" xfId="48" applyNumberFormat="1" applyFont="1" applyBorder="1" applyAlignment="1" applyProtection="1">
      <alignment horizontal="center" vertical="center" wrapText="1"/>
      <protection/>
    </xf>
    <xf numFmtId="10" fontId="0" fillId="0" borderId="40" xfId="0" applyNumberFormat="1" applyBorder="1" applyAlignment="1" applyProtection="1">
      <alignment vertical="center" wrapText="1"/>
      <protection/>
    </xf>
    <xf numFmtId="0" fontId="72" fillId="37" borderId="10" xfId="0" applyFont="1"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5" xfId="0" applyBorder="1" applyAlignment="1">
      <alignment wrapText="1"/>
    </xf>
    <xf numFmtId="0" fontId="0" fillId="0" borderId="17" xfId="0" applyBorder="1" applyAlignment="1">
      <alignment wrapText="1"/>
    </xf>
    <xf numFmtId="0" fontId="2" fillId="37" borderId="41" xfId="0" applyNumberFormat="1" applyFont="1" applyFill="1" applyBorder="1" applyAlignment="1" applyProtection="1">
      <alignment horizontal="center" vertical="center"/>
      <protection/>
    </xf>
    <xf numFmtId="0" fontId="0" fillId="0" borderId="27" xfId="0" applyBorder="1" applyAlignment="1" applyProtection="1">
      <alignment/>
      <protection/>
    </xf>
    <xf numFmtId="49" fontId="8" fillId="0" borderId="44" xfId="48" applyNumberFormat="1" applyFont="1" applyBorder="1" applyAlignment="1" applyProtection="1">
      <alignment horizontal="center" vertical="center" wrapText="1"/>
      <protection/>
    </xf>
    <xf numFmtId="0" fontId="8" fillId="0" borderId="40" xfId="0" applyFont="1" applyBorder="1" applyAlignment="1" applyProtection="1">
      <alignment horizontal="center" vertical="center" wrapText="1"/>
      <protection/>
    </xf>
    <xf numFmtId="0" fontId="8" fillId="0" borderId="40" xfId="0" applyFont="1" applyBorder="1" applyAlignment="1">
      <alignment wrapText="1"/>
    </xf>
    <xf numFmtId="0" fontId="8" fillId="0" borderId="37" xfId="0" applyFont="1" applyBorder="1" applyAlignment="1">
      <alignment wrapText="1"/>
    </xf>
    <xf numFmtId="2" fontId="8" fillId="37" borderId="40" xfId="0" applyNumberFormat="1" applyFont="1" applyFill="1" applyBorder="1" applyAlignment="1" applyProtection="1">
      <alignment/>
      <protection/>
    </xf>
    <xf numFmtId="2" fontId="8" fillId="37" borderId="37" xfId="0" applyNumberFormat="1" applyFont="1" applyFill="1" applyBorder="1" applyAlignment="1" applyProtection="1">
      <alignment/>
      <protection/>
    </xf>
    <xf numFmtId="49" fontId="8" fillId="0" borderId="11" xfId="48"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0" fontId="0" fillId="0" borderId="0" xfId="0" applyFill="1" applyBorder="1" applyAlignment="1">
      <alignment horizontal="center" vertical="center" wrapText="1"/>
    </xf>
    <xf numFmtId="2" fontId="8" fillId="0" borderId="11" xfId="48" applyNumberFormat="1" applyFont="1" applyFill="1" applyBorder="1" applyAlignment="1" applyProtection="1">
      <alignment horizontal="center" vertical="center" wrapText="1"/>
      <protection/>
    </xf>
    <xf numFmtId="2" fontId="8" fillId="0" borderId="11" xfId="0" applyNumberFormat="1" applyFont="1" applyFill="1" applyBorder="1" applyAlignment="1" applyProtection="1">
      <alignment horizontal="center" vertical="center" wrapText="1"/>
      <protection/>
    </xf>
    <xf numFmtId="2" fontId="8" fillId="0" borderId="11"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4" fontId="12" fillId="37" borderId="10" xfId="0" applyNumberFormat="1" applyFont="1" applyFill="1" applyBorder="1" applyAlignment="1">
      <alignment horizontal="center" vertical="center" wrapText="1"/>
    </xf>
    <xf numFmtId="4" fontId="12" fillId="37" borderId="11" xfId="0" applyNumberFormat="1" applyFont="1" applyFill="1" applyBorder="1" applyAlignment="1">
      <alignment horizontal="center" vertical="center" wrapText="1"/>
    </xf>
    <xf numFmtId="4" fontId="12" fillId="37" borderId="12" xfId="0" applyNumberFormat="1" applyFont="1" applyFill="1" applyBorder="1" applyAlignment="1">
      <alignment horizontal="center" vertical="center" wrapText="1"/>
    </xf>
    <xf numFmtId="0" fontId="0" fillId="37" borderId="15" xfId="0" applyFill="1" applyBorder="1" applyAlignment="1">
      <alignment wrapText="1"/>
    </xf>
    <xf numFmtId="0" fontId="0" fillId="37" borderId="16" xfId="0" applyFill="1" applyBorder="1" applyAlignment="1">
      <alignment wrapText="1"/>
    </xf>
    <xf numFmtId="0" fontId="0" fillId="37" borderId="17" xfId="0" applyFill="1" applyBorder="1" applyAlignment="1">
      <alignment wrapText="1"/>
    </xf>
    <xf numFmtId="1" fontId="12" fillId="41" borderId="10" xfId="0" applyNumberFormat="1" applyFont="1" applyFill="1" applyBorder="1" applyAlignment="1" applyProtection="1">
      <alignment horizontal="center" vertical="center" wrapText="1"/>
      <protection locked="0"/>
    </xf>
    <xf numFmtId="1" fontId="12" fillId="41" borderId="11" xfId="0" applyNumberFormat="1" applyFont="1" applyFill="1" applyBorder="1" applyAlignment="1" applyProtection="1">
      <alignment horizontal="center" vertical="center" wrapText="1"/>
      <protection locked="0"/>
    </xf>
    <xf numFmtId="1" fontId="12" fillId="41" borderId="12" xfId="0" applyNumberFormat="1" applyFont="1" applyFill="1" applyBorder="1" applyAlignment="1" applyProtection="1">
      <alignment horizontal="center" vertical="center" wrapText="1"/>
      <protection locked="0"/>
    </xf>
    <xf numFmtId="1" fontId="12" fillId="41" borderId="15" xfId="0" applyNumberFormat="1" applyFont="1" applyFill="1" applyBorder="1" applyAlignment="1" applyProtection="1">
      <alignment horizontal="center" vertical="center" wrapText="1"/>
      <protection locked="0"/>
    </xf>
    <xf numFmtId="1" fontId="12" fillId="41" borderId="16" xfId="0" applyNumberFormat="1" applyFont="1" applyFill="1" applyBorder="1" applyAlignment="1" applyProtection="1">
      <alignment horizontal="center" vertical="center" wrapText="1"/>
      <protection locked="0"/>
    </xf>
    <xf numFmtId="1" fontId="12" fillId="41" borderId="17" xfId="0" applyNumberFormat="1" applyFont="1" applyFill="1" applyBorder="1" applyAlignment="1" applyProtection="1">
      <alignment horizontal="center" vertical="center" wrapText="1"/>
      <protection locked="0"/>
    </xf>
    <xf numFmtId="0" fontId="3" fillId="37" borderId="44" xfId="0" applyFont="1" applyFill="1" applyBorder="1" applyAlignment="1">
      <alignment horizontal="center" vertical="center" wrapText="1"/>
    </xf>
    <xf numFmtId="0" fontId="0" fillId="37" borderId="40" xfId="0" applyFill="1" applyBorder="1" applyAlignment="1">
      <alignment horizontal="center" vertical="center" wrapText="1"/>
    </xf>
    <xf numFmtId="0" fontId="0" fillId="37" borderId="37" xfId="0" applyFill="1" applyBorder="1" applyAlignment="1">
      <alignment horizontal="center" vertical="center" wrapText="1"/>
    </xf>
    <xf numFmtId="2" fontId="12" fillId="37" borderId="44" xfId="0" applyNumberFormat="1" applyFont="1" applyFill="1" applyBorder="1" applyAlignment="1">
      <alignment horizontal="center" vertical="center" wrapText="1"/>
    </xf>
    <xf numFmtId="2" fontId="12" fillId="37" borderId="40" xfId="0" applyNumberFormat="1" applyFont="1" applyFill="1" applyBorder="1" applyAlignment="1">
      <alignment horizontal="center" vertical="center" wrapText="1"/>
    </xf>
    <xf numFmtId="2" fontId="12" fillId="37" borderId="37" xfId="0" applyNumberFormat="1" applyFont="1" applyFill="1" applyBorder="1" applyAlignment="1">
      <alignment horizontal="center" vertical="center" wrapText="1"/>
    </xf>
    <xf numFmtId="0" fontId="76" fillId="42" borderId="10" xfId="0" applyFont="1" applyFill="1" applyBorder="1" applyAlignment="1">
      <alignment horizontal="center" vertical="center" wrapText="1"/>
    </xf>
    <xf numFmtId="0" fontId="76" fillId="42" borderId="11" xfId="0" applyFont="1" applyFill="1" applyBorder="1" applyAlignment="1">
      <alignment horizontal="center" vertical="center" wrapText="1"/>
    </xf>
    <xf numFmtId="0" fontId="76" fillId="42" borderId="12" xfId="0" applyFont="1" applyFill="1" applyBorder="1" applyAlignment="1">
      <alignment horizontal="center" vertical="center" wrapText="1"/>
    </xf>
    <xf numFmtId="0" fontId="76" fillId="42" borderId="13" xfId="0" applyFont="1" applyFill="1" applyBorder="1" applyAlignment="1">
      <alignment horizontal="center" vertical="center" wrapText="1"/>
    </xf>
    <xf numFmtId="0" fontId="76" fillId="42" borderId="0" xfId="0" applyFont="1" applyFill="1" applyBorder="1" applyAlignment="1">
      <alignment horizontal="center" vertical="center" wrapText="1"/>
    </xf>
    <xf numFmtId="0" fontId="76" fillId="42" borderId="14" xfId="0" applyFont="1" applyFill="1" applyBorder="1" applyAlignment="1">
      <alignment horizontal="center" vertical="center" wrapText="1"/>
    </xf>
    <xf numFmtId="0" fontId="76" fillId="42" borderId="15" xfId="0" applyFont="1" applyFill="1" applyBorder="1" applyAlignment="1">
      <alignment horizontal="center" vertical="center" wrapText="1"/>
    </xf>
    <xf numFmtId="0" fontId="76" fillId="42" borderId="16" xfId="0" applyFont="1" applyFill="1" applyBorder="1" applyAlignment="1">
      <alignment horizontal="center" vertical="center" wrapText="1"/>
    </xf>
    <xf numFmtId="0" fontId="76" fillId="42" borderId="17" xfId="0" applyFont="1" applyFill="1" applyBorder="1" applyAlignment="1">
      <alignment horizontal="center" vertical="center" wrapText="1"/>
    </xf>
    <xf numFmtId="49" fontId="122" fillId="33" borderId="11" xfId="0" applyNumberFormat="1" applyFont="1" applyFill="1" applyBorder="1" applyAlignment="1" applyProtection="1">
      <alignment horizontal="left" wrapText="1"/>
      <protection/>
    </xf>
    <xf numFmtId="0" fontId="3" fillId="0" borderId="1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49" fontId="34" fillId="41" borderId="10" xfId="0" applyNumberFormat="1" applyFont="1" applyFill="1" applyBorder="1" applyAlignment="1" applyProtection="1">
      <alignment horizontal="left" vertical="top" wrapText="1"/>
      <protection locked="0"/>
    </xf>
    <xf numFmtId="49" fontId="34" fillId="41" borderId="11" xfId="0" applyNumberFormat="1" applyFont="1" applyFill="1" applyBorder="1" applyAlignment="1" applyProtection="1">
      <alignment horizontal="left" vertical="top" wrapText="1"/>
      <protection locked="0"/>
    </xf>
    <xf numFmtId="49" fontId="34" fillId="41" borderId="12" xfId="0" applyNumberFormat="1" applyFont="1" applyFill="1" applyBorder="1" applyAlignment="1" applyProtection="1">
      <alignment horizontal="left" vertical="top" wrapText="1"/>
      <protection locked="0"/>
    </xf>
    <xf numFmtId="49" fontId="34" fillId="41" borderId="13" xfId="0" applyNumberFormat="1" applyFont="1" applyFill="1" applyBorder="1" applyAlignment="1" applyProtection="1">
      <alignment horizontal="left" vertical="top" wrapText="1"/>
      <protection locked="0"/>
    </xf>
    <xf numFmtId="49" fontId="34" fillId="41" borderId="0" xfId="0" applyNumberFormat="1" applyFont="1" applyFill="1" applyBorder="1" applyAlignment="1" applyProtection="1">
      <alignment horizontal="left" vertical="top" wrapText="1"/>
      <protection locked="0"/>
    </xf>
    <xf numFmtId="49" fontId="34" fillId="41" borderId="14" xfId="0" applyNumberFormat="1" applyFont="1" applyFill="1" applyBorder="1" applyAlignment="1" applyProtection="1">
      <alignment horizontal="left" vertical="top" wrapText="1"/>
      <protection locked="0"/>
    </xf>
    <xf numFmtId="49" fontId="34" fillId="41" borderId="15" xfId="0" applyNumberFormat="1" applyFont="1" applyFill="1" applyBorder="1" applyAlignment="1" applyProtection="1">
      <alignment horizontal="left" vertical="top" wrapText="1"/>
      <protection locked="0"/>
    </xf>
    <xf numFmtId="49" fontId="34" fillId="41" borderId="16" xfId="0" applyNumberFormat="1" applyFont="1" applyFill="1" applyBorder="1" applyAlignment="1" applyProtection="1">
      <alignment horizontal="left" vertical="top" wrapText="1"/>
      <protection locked="0"/>
    </xf>
    <xf numFmtId="49" fontId="34" fillId="41" borderId="17" xfId="0" applyNumberFormat="1" applyFont="1" applyFill="1" applyBorder="1" applyAlignment="1" applyProtection="1">
      <alignment horizontal="left" vertical="top" wrapText="1"/>
      <protection locked="0"/>
    </xf>
    <xf numFmtId="0" fontId="41" fillId="0" borderId="0" xfId="0" applyFont="1" applyAlignment="1" applyProtection="1">
      <alignment horizontal="left" vertical="top" wrapText="1"/>
      <protection/>
    </xf>
    <xf numFmtId="49" fontId="25" fillId="41" borderId="10" xfId="0" applyNumberFormat="1" applyFont="1" applyFill="1" applyBorder="1" applyAlignment="1" applyProtection="1">
      <alignment horizontal="left" vertical="top" wrapText="1"/>
      <protection locked="0"/>
    </xf>
    <xf numFmtId="49" fontId="25" fillId="41" borderId="11" xfId="0" applyNumberFormat="1" applyFont="1" applyFill="1" applyBorder="1" applyAlignment="1" applyProtection="1">
      <alignment horizontal="left" vertical="top" wrapText="1"/>
      <protection locked="0"/>
    </xf>
    <xf numFmtId="49" fontId="25" fillId="41" borderId="12" xfId="0" applyNumberFormat="1" applyFont="1" applyFill="1" applyBorder="1" applyAlignment="1" applyProtection="1">
      <alignment horizontal="left" vertical="top" wrapText="1"/>
      <protection locked="0"/>
    </xf>
    <xf numFmtId="49" fontId="25" fillId="41" borderId="13" xfId="0" applyNumberFormat="1" applyFont="1" applyFill="1" applyBorder="1" applyAlignment="1" applyProtection="1">
      <alignment horizontal="left" vertical="top" wrapText="1"/>
      <protection locked="0"/>
    </xf>
    <xf numFmtId="49" fontId="25" fillId="41" borderId="0" xfId="0" applyNumberFormat="1" applyFont="1" applyFill="1" applyBorder="1" applyAlignment="1" applyProtection="1">
      <alignment horizontal="left" vertical="top" wrapText="1"/>
      <protection locked="0"/>
    </xf>
    <xf numFmtId="49" fontId="25" fillId="41" borderId="14" xfId="0" applyNumberFormat="1" applyFont="1" applyFill="1" applyBorder="1" applyAlignment="1" applyProtection="1">
      <alignment horizontal="left" vertical="top" wrapText="1"/>
      <protection locked="0"/>
    </xf>
    <xf numFmtId="49" fontId="25" fillId="41" borderId="15" xfId="0" applyNumberFormat="1" applyFont="1" applyFill="1" applyBorder="1" applyAlignment="1" applyProtection="1">
      <alignment horizontal="left" vertical="top" wrapText="1"/>
      <protection locked="0"/>
    </xf>
    <xf numFmtId="49" fontId="25" fillId="41" borderId="16" xfId="0" applyNumberFormat="1" applyFont="1" applyFill="1" applyBorder="1" applyAlignment="1" applyProtection="1">
      <alignment horizontal="left" vertical="top" wrapText="1"/>
      <protection locked="0"/>
    </xf>
    <xf numFmtId="49" fontId="25" fillId="41" borderId="17" xfId="0" applyNumberFormat="1" applyFont="1" applyFill="1" applyBorder="1" applyAlignment="1" applyProtection="1">
      <alignment horizontal="left" vertical="top" wrapText="1"/>
      <protection locked="0"/>
    </xf>
    <xf numFmtId="49" fontId="12" fillId="41" borderId="10" xfId="0" applyNumberFormat="1" applyFont="1" applyFill="1" applyBorder="1" applyAlignment="1" applyProtection="1">
      <alignment horizontal="center" vertical="center" wrapText="1"/>
      <protection locked="0"/>
    </xf>
    <xf numFmtId="49" fontId="12" fillId="41" borderId="11" xfId="0" applyNumberFormat="1" applyFont="1" applyFill="1" applyBorder="1" applyAlignment="1" applyProtection="1">
      <alignment horizontal="center" vertical="center" wrapText="1"/>
      <protection locked="0"/>
    </xf>
    <xf numFmtId="49" fontId="12" fillId="41" borderId="12" xfId="0" applyNumberFormat="1" applyFont="1" applyFill="1" applyBorder="1" applyAlignment="1" applyProtection="1">
      <alignment horizontal="center" vertical="center" wrapText="1"/>
      <protection locked="0"/>
    </xf>
    <xf numFmtId="49" fontId="12" fillId="41" borderId="13" xfId="0" applyNumberFormat="1" applyFont="1" applyFill="1" applyBorder="1" applyAlignment="1" applyProtection="1">
      <alignment horizontal="center" vertical="center" wrapText="1"/>
      <protection locked="0"/>
    </xf>
    <xf numFmtId="49" fontId="12" fillId="41" borderId="0" xfId="0" applyNumberFormat="1" applyFont="1" applyFill="1" applyBorder="1" applyAlignment="1" applyProtection="1">
      <alignment horizontal="center" vertical="center" wrapText="1"/>
      <protection locked="0"/>
    </xf>
    <xf numFmtId="49" fontId="12" fillId="41" borderId="14" xfId="0" applyNumberFormat="1" applyFont="1" applyFill="1" applyBorder="1" applyAlignment="1" applyProtection="1">
      <alignment horizontal="center" vertical="center" wrapText="1"/>
      <protection locked="0"/>
    </xf>
    <xf numFmtId="49" fontId="12" fillId="41" borderId="15" xfId="0" applyNumberFormat="1" applyFont="1" applyFill="1" applyBorder="1" applyAlignment="1" applyProtection="1">
      <alignment horizontal="center" vertical="center" wrapText="1"/>
      <protection locked="0"/>
    </xf>
    <xf numFmtId="49" fontId="12" fillId="41" borderId="16" xfId="0" applyNumberFormat="1" applyFont="1" applyFill="1" applyBorder="1" applyAlignment="1" applyProtection="1">
      <alignment horizontal="center" vertical="center" wrapText="1"/>
      <protection locked="0"/>
    </xf>
    <xf numFmtId="49" fontId="12" fillId="41" borderId="17" xfId="0" applyNumberFormat="1" applyFont="1" applyFill="1" applyBorder="1" applyAlignment="1" applyProtection="1">
      <alignment horizontal="center" vertical="center" wrapText="1"/>
      <protection locked="0"/>
    </xf>
    <xf numFmtId="164" fontId="23" fillId="41" borderId="10" xfId="0" applyNumberFormat="1" applyFont="1" applyFill="1" applyBorder="1" applyAlignment="1" applyProtection="1">
      <alignment horizontal="center" vertical="center" wrapText="1"/>
      <protection locked="0"/>
    </xf>
    <xf numFmtId="164" fontId="23" fillId="41" borderId="11" xfId="0" applyNumberFormat="1" applyFont="1" applyFill="1" applyBorder="1" applyAlignment="1" applyProtection="1">
      <alignment horizontal="center" vertical="center" wrapText="1"/>
      <protection locked="0"/>
    </xf>
    <xf numFmtId="164" fontId="23" fillId="41" borderId="12" xfId="0" applyNumberFormat="1" applyFont="1" applyFill="1" applyBorder="1" applyAlignment="1" applyProtection="1">
      <alignment horizontal="center" vertical="center" wrapText="1"/>
      <protection locked="0"/>
    </xf>
    <xf numFmtId="164" fontId="23" fillId="41" borderId="13" xfId="0" applyNumberFormat="1" applyFont="1" applyFill="1" applyBorder="1" applyAlignment="1" applyProtection="1">
      <alignment horizontal="center" vertical="center" wrapText="1"/>
      <protection locked="0"/>
    </xf>
    <xf numFmtId="164" fontId="23" fillId="41" borderId="0" xfId="0" applyNumberFormat="1" applyFont="1" applyFill="1" applyBorder="1" applyAlignment="1" applyProtection="1">
      <alignment horizontal="center" vertical="center" wrapText="1"/>
      <protection locked="0"/>
    </xf>
    <xf numFmtId="164" fontId="23" fillId="41" borderId="14" xfId="0" applyNumberFormat="1" applyFont="1" applyFill="1" applyBorder="1" applyAlignment="1" applyProtection="1">
      <alignment horizontal="center" vertical="center" wrapText="1"/>
      <protection locked="0"/>
    </xf>
    <xf numFmtId="164" fontId="23" fillId="41" borderId="15" xfId="0" applyNumberFormat="1" applyFont="1" applyFill="1" applyBorder="1" applyAlignment="1" applyProtection="1">
      <alignment horizontal="center" vertical="center" wrapText="1"/>
      <protection locked="0"/>
    </xf>
    <xf numFmtId="164" fontId="23" fillId="41" borderId="16" xfId="0" applyNumberFormat="1" applyFont="1" applyFill="1" applyBorder="1" applyAlignment="1" applyProtection="1">
      <alignment horizontal="center" vertical="center" wrapText="1"/>
      <protection locked="0"/>
    </xf>
    <xf numFmtId="164" fontId="23" fillId="41" borderId="17" xfId="0" applyNumberFormat="1" applyFont="1" applyFill="1" applyBorder="1" applyAlignment="1" applyProtection="1">
      <alignment horizontal="center" vertical="center" wrapText="1"/>
      <protection locked="0"/>
    </xf>
    <xf numFmtId="164" fontId="23" fillId="37" borderId="10" xfId="0" applyNumberFormat="1" applyFont="1" applyFill="1" applyBorder="1" applyAlignment="1" applyProtection="1">
      <alignment horizontal="center" vertical="center" wrapText="1"/>
      <protection/>
    </xf>
    <xf numFmtId="164" fontId="23" fillId="37" borderId="11" xfId="0" applyNumberFormat="1" applyFont="1" applyFill="1" applyBorder="1" applyAlignment="1" applyProtection="1">
      <alignment horizontal="center" vertical="center" wrapText="1"/>
      <protection/>
    </xf>
    <xf numFmtId="0" fontId="23" fillId="37" borderId="11" xfId="0" applyFont="1" applyFill="1" applyBorder="1" applyAlignment="1" applyProtection="1">
      <alignment/>
      <protection/>
    </xf>
    <xf numFmtId="0" fontId="23" fillId="37" borderId="12" xfId="0" applyFont="1" applyFill="1" applyBorder="1" applyAlignment="1" applyProtection="1">
      <alignment/>
      <protection/>
    </xf>
    <xf numFmtId="164" fontId="23" fillId="37" borderId="13" xfId="0" applyNumberFormat="1" applyFont="1" applyFill="1" applyBorder="1" applyAlignment="1" applyProtection="1">
      <alignment horizontal="center" vertical="center" wrapText="1"/>
      <protection/>
    </xf>
    <xf numFmtId="164" fontId="23" fillId="37" borderId="0" xfId="0" applyNumberFormat="1" applyFont="1" applyFill="1" applyBorder="1" applyAlignment="1" applyProtection="1">
      <alignment horizontal="center" vertical="center" wrapText="1"/>
      <protection/>
    </xf>
    <xf numFmtId="0" fontId="23" fillId="37" borderId="0" xfId="0" applyFont="1" applyFill="1" applyBorder="1" applyAlignment="1" applyProtection="1">
      <alignment/>
      <protection/>
    </xf>
    <xf numFmtId="0" fontId="23" fillId="37" borderId="14" xfId="0" applyFont="1" applyFill="1" applyBorder="1" applyAlignment="1" applyProtection="1">
      <alignment/>
      <protection/>
    </xf>
    <xf numFmtId="0" fontId="23" fillId="37" borderId="15" xfId="0" applyFont="1" applyFill="1" applyBorder="1" applyAlignment="1" applyProtection="1">
      <alignment/>
      <protection/>
    </xf>
    <xf numFmtId="0" fontId="23" fillId="37" borderId="16" xfId="0" applyFont="1" applyFill="1" applyBorder="1" applyAlignment="1" applyProtection="1">
      <alignment/>
      <protection/>
    </xf>
    <xf numFmtId="0" fontId="23" fillId="37" borderId="17" xfId="0" applyFont="1" applyFill="1" applyBorder="1" applyAlignment="1" applyProtection="1">
      <alignment/>
      <protection/>
    </xf>
    <xf numFmtId="0" fontId="22" fillId="0" borderId="0" xfId="0" applyFont="1" applyBorder="1" applyAlignment="1" applyProtection="1">
      <alignment horizontal="center"/>
      <protection/>
    </xf>
    <xf numFmtId="0" fontId="20" fillId="0" borderId="0" xfId="0" applyFont="1" applyBorder="1" applyAlignment="1" applyProtection="1">
      <alignment horizontal="left"/>
      <protection/>
    </xf>
    <xf numFmtId="0" fontId="14" fillId="0" borderId="10"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25" fillId="0" borderId="10"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25" fillId="0" borderId="13" xfId="0" applyFont="1" applyBorder="1" applyAlignment="1" applyProtection="1">
      <alignment horizontal="center" vertical="center" wrapText="1"/>
      <protection/>
    </xf>
    <xf numFmtId="0" fontId="25" fillId="0" borderId="0"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49" fontId="32" fillId="0" borderId="10" xfId="0" applyNumberFormat="1" applyFont="1" applyBorder="1" applyAlignment="1" applyProtection="1">
      <alignment horizontal="center" vertical="center" wrapText="1"/>
      <protection/>
    </xf>
    <xf numFmtId="49" fontId="32" fillId="0" borderId="11" xfId="0" applyNumberFormat="1" applyFont="1" applyBorder="1" applyAlignment="1" applyProtection="1">
      <alignment horizontal="center" vertical="center" wrapText="1"/>
      <protection/>
    </xf>
    <xf numFmtId="49" fontId="32" fillId="0" borderId="12" xfId="0" applyNumberFormat="1" applyFont="1" applyBorder="1" applyAlignment="1" applyProtection="1">
      <alignment horizontal="center" vertical="center" wrapText="1"/>
      <protection/>
    </xf>
    <xf numFmtId="49" fontId="32" fillId="0" borderId="13" xfId="0" applyNumberFormat="1" applyFont="1" applyBorder="1" applyAlignment="1" applyProtection="1">
      <alignment horizontal="center" vertical="center" wrapText="1"/>
      <protection/>
    </xf>
    <xf numFmtId="49" fontId="32" fillId="0" borderId="0" xfId="0" applyNumberFormat="1" applyFont="1" applyBorder="1" applyAlignment="1" applyProtection="1">
      <alignment horizontal="center" vertical="center" wrapText="1"/>
      <protection/>
    </xf>
    <xf numFmtId="49" fontId="32" fillId="0" borderId="14" xfId="0" applyNumberFormat="1" applyFont="1" applyBorder="1" applyAlignment="1" applyProtection="1">
      <alignment horizontal="center" vertical="center" wrapText="1"/>
      <protection/>
    </xf>
    <xf numFmtId="49" fontId="32" fillId="0" borderId="15" xfId="0" applyNumberFormat="1" applyFont="1" applyBorder="1" applyAlignment="1" applyProtection="1">
      <alignment horizontal="center" vertical="center" wrapText="1"/>
      <protection/>
    </xf>
    <xf numFmtId="49" fontId="32" fillId="0" borderId="16" xfId="0" applyNumberFormat="1" applyFont="1" applyBorder="1" applyAlignment="1" applyProtection="1">
      <alignment horizontal="center" vertical="center" wrapText="1"/>
      <protection/>
    </xf>
    <xf numFmtId="49" fontId="32" fillId="0" borderId="17" xfId="0" applyNumberFormat="1" applyFont="1" applyBorder="1" applyAlignment="1" applyProtection="1">
      <alignment horizontal="center" vertical="center" wrapText="1"/>
      <protection/>
    </xf>
    <xf numFmtId="0" fontId="29" fillId="0" borderId="10" xfId="0" applyFont="1" applyBorder="1" applyAlignment="1" applyProtection="1">
      <alignment horizontal="center" vertical="center" wrapText="1"/>
      <protection/>
    </xf>
    <xf numFmtId="0" fontId="29" fillId="0" borderId="11" xfId="0" applyFont="1" applyBorder="1" applyAlignment="1" applyProtection="1">
      <alignment horizontal="center" vertical="center" wrapText="1"/>
      <protection/>
    </xf>
    <xf numFmtId="0" fontId="29" fillId="0" borderId="12" xfId="0" applyFont="1" applyBorder="1" applyAlignment="1" applyProtection="1">
      <alignment horizontal="center" vertical="center" wrapText="1"/>
      <protection/>
    </xf>
    <xf numFmtId="0" fontId="29" fillId="0" borderId="13"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0" borderId="14" xfId="0" applyFont="1" applyBorder="1" applyAlignment="1" applyProtection="1">
      <alignment horizontal="center" vertical="center" wrapText="1"/>
      <protection/>
    </xf>
    <xf numFmtId="0" fontId="29" fillId="0" borderId="15" xfId="0" applyFont="1" applyBorder="1" applyAlignment="1" applyProtection="1">
      <alignment horizontal="center" vertical="center" wrapText="1"/>
      <protection/>
    </xf>
    <xf numFmtId="0" fontId="29" fillId="0" borderId="16" xfId="0" applyFont="1" applyBorder="1" applyAlignment="1" applyProtection="1">
      <alignment horizontal="center" vertical="center" wrapText="1"/>
      <protection/>
    </xf>
    <xf numFmtId="0" fontId="29" fillId="0" borderId="17" xfId="0" applyFont="1" applyBorder="1" applyAlignment="1" applyProtection="1">
      <alignment horizontal="center" vertical="center" wrapText="1"/>
      <protection/>
    </xf>
    <xf numFmtId="49" fontId="25" fillId="0" borderId="10" xfId="0" applyNumberFormat="1" applyFont="1" applyBorder="1" applyAlignment="1" applyProtection="1">
      <alignment horizontal="center" vertical="center" wrapText="1"/>
      <protection/>
    </xf>
    <xf numFmtId="49" fontId="25" fillId="0" borderId="11" xfId="0" applyNumberFormat="1" applyFont="1" applyBorder="1" applyAlignment="1" applyProtection="1">
      <alignment horizontal="center" vertical="center" wrapText="1"/>
      <protection/>
    </xf>
    <xf numFmtId="49" fontId="25" fillId="0" borderId="12" xfId="0" applyNumberFormat="1" applyFont="1" applyBorder="1" applyAlignment="1" applyProtection="1">
      <alignment horizontal="center" vertical="center" wrapText="1"/>
      <protection/>
    </xf>
    <xf numFmtId="49" fontId="25" fillId="0" borderId="13" xfId="0" applyNumberFormat="1" applyFont="1" applyBorder="1" applyAlignment="1" applyProtection="1">
      <alignment horizontal="center" vertical="center" wrapText="1"/>
      <protection/>
    </xf>
    <xf numFmtId="49" fontId="25" fillId="0" borderId="0" xfId="0" applyNumberFormat="1" applyFont="1" applyBorder="1" applyAlignment="1" applyProtection="1">
      <alignment horizontal="center" vertical="center" wrapText="1"/>
      <protection/>
    </xf>
    <xf numFmtId="49" fontId="25" fillId="0" borderId="14" xfId="0" applyNumberFormat="1" applyFont="1" applyBorder="1" applyAlignment="1" applyProtection="1">
      <alignment horizontal="center" vertical="center" wrapText="1"/>
      <protection/>
    </xf>
    <xf numFmtId="49" fontId="25" fillId="0" borderId="15" xfId="0" applyNumberFormat="1" applyFont="1" applyBorder="1" applyAlignment="1" applyProtection="1">
      <alignment horizontal="center" vertical="center" wrapText="1"/>
      <protection/>
    </xf>
    <xf numFmtId="49" fontId="25" fillId="0" borderId="16" xfId="0" applyNumberFormat="1" applyFont="1" applyBorder="1" applyAlignment="1" applyProtection="1">
      <alignment horizontal="center" vertical="center" wrapText="1"/>
      <protection/>
    </xf>
    <xf numFmtId="49" fontId="25" fillId="0" borderId="17" xfId="0" applyNumberFormat="1" applyFont="1" applyBorder="1" applyAlignment="1" applyProtection="1">
      <alignment horizontal="center" vertical="center" wrapText="1"/>
      <protection/>
    </xf>
    <xf numFmtId="49" fontId="8" fillId="0" borderId="11"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left" vertical="top" wrapText="1"/>
      <protection/>
    </xf>
    <xf numFmtId="0" fontId="25" fillId="0" borderId="21" xfId="0" applyFont="1" applyBorder="1" applyAlignment="1" applyProtection="1">
      <alignment horizontal="center" vertical="center" wrapText="1"/>
      <protection/>
    </xf>
    <xf numFmtId="49" fontId="25" fillId="33" borderId="10" xfId="0" applyNumberFormat="1" applyFont="1" applyFill="1" applyBorder="1" applyAlignment="1" applyProtection="1">
      <alignment horizontal="center" vertical="center" wrapText="1"/>
      <protection/>
    </xf>
    <xf numFmtId="49" fontId="25" fillId="33" borderId="11" xfId="0" applyNumberFormat="1" applyFont="1" applyFill="1" applyBorder="1" applyAlignment="1" applyProtection="1">
      <alignment horizontal="center" vertical="center" wrapText="1"/>
      <protection/>
    </xf>
    <xf numFmtId="49" fontId="25" fillId="33" borderId="12" xfId="0" applyNumberFormat="1" applyFont="1" applyFill="1" applyBorder="1" applyAlignment="1" applyProtection="1">
      <alignment horizontal="center" vertical="center" wrapText="1"/>
      <protection/>
    </xf>
    <xf numFmtId="49" fontId="25" fillId="33" borderId="13" xfId="0" applyNumberFormat="1" applyFont="1" applyFill="1" applyBorder="1" applyAlignment="1" applyProtection="1">
      <alignment horizontal="center" vertical="center" wrapText="1"/>
      <protection/>
    </xf>
    <xf numFmtId="49" fontId="25" fillId="33" borderId="0" xfId="0" applyNumberFormat="1" applyFont="1" applyFill="1" applyBorder="1" applyAlignment="1" applyProtection="1">
      <alignment horizontal="center" vertical="center" wrapText="1"/>
      <protection/>
    </xf>
    <xf numFmtId="49" fontId="25" fillId="33" borderId="14" xfId="0" applyNumberFormat="1" applyFont="1" applyFill="1" applyBorder="1" applyAlignment="1" applyProtection="1">
      <alignment horizontal="center" vertical="center" wrapText="1"/>
      <protection/>
    </xf>
    <xf numFmtId="49" fontId="25" fillId="33" borderId="15" xfId="0" applyNumberFormat="1" applyFont="1" applyFill="1" applyBorder="1" applyAlignment="1" applyProtection="1">
      <alignment horizontal="center" vertical="center" wrapText="1"/>
      <protection/>
    </xf>
    <xf numFmtId="49" fontId="25" fillId="33" borderId="16" xfId="0" applyNumberFormat="1" applyFont="1" applyFill="1" applyBorder="1" applyAlignment="1" applyProtection="1">
      <alignment horizontal="center" vertical="center" wrapText="1"/>
      <protection/>
    </xf>
    <xf numFmtId="49" fontId="25" fillId="33" borderId="17" xfId="0" applyNumberFormat="1" applyFont="1" applyFill="1" applyBorder="1" applyAlignment="1" applyProtection="1">
      <alignment horizontal="center" vertical="center" wrapText="1"/>
      <protection/>
    </xf>
    <xf numFmtId="164" fontId="6" fillId="0" borderId="53" xfId="0" applyNumberFormat="1" applyFont="1" applyBorder="1" applyAlignment="1" applyProtection="1">
      <alignment horizontal="center" vertical="center"/>
      <protection/>
    </xf>
    <xf numFmtId="164" fontId="6" fillId="0" borderId="54" xfId="0" applyNumberFormat="1" applyFont="1" applyBorder="1" applyAlignment="1" applyProtection="1">
      <alignment horizontal="center" vertical="center"/>
      <protection/>
    </xf>
    <xf numFmtId="1" fontId="12" fillId="41" borderId="55" xfId="0" applyNumberFormat="1" applyFont="1" applyFill="1" applyBorder="1" applyAlignment="1" applyProtection="1">
      <alignment horizontal="center" vertical="center" shrinkToFit="1"/>
      <protection locked="0"/>
    </xf>
    <xf numFmtId="1" fontId="12" fillId="41" borderId="56" xfId="0" applyNumberFormat="1" applyFont="1" applyFill="1" applyBorder="1" applyAlignment="1" applyProtection="1">
      <alignment horizontal="center" vertical="center" shrinkToFit="1"/>
      <protection locked="0"/>
    </xf>
    <xf numFmtId="1" fontId="12" fillId="41" borderId="57" xfId="0" applyNumberFormat="1" applyFont="1" applyFill="1" applyBorder="1" applyAlignment="1" applyProtection="1">
      <alignment horizontal="center" vertical="center" shrinkToFit="1"/>
      <protection locked="0"/>
    </xf>
    <xf numFmtId="165" fontId="12" fillId="41" borderId="53" xfId="0" applyNumberFormat="1" applyFont="1" applyFill="1" applyBorder="1" applyAlignment="1" applyProtection="1">
      <alignment horizontal="center" vertical="center" shrinkToFit="1"/>
      <protection locked="0"/>
    </xf>
    <xf numFmtId="165" fontId="12" fillId="41" borderId="56" xfId="0" applyNumberFormat="1" applyFont="1" applyFill="1" applyBorder="1" applyAlignment="1" applyProtection="1">
      <alignment horizontal="center" vertical="center" shrinkToFit="1"/>
      <protection locked="0"/>
    </xf>
    <xf numFmtId="165" fontId="12" fillId="41" borderId="57" xfId="0" applyNumberFormat="1" applyFont="1" applyFill="1" applyBorder="1" applyAlignment="1" applyProtection="1">
      <alignment horizontal="center" vertical="center" shrinkToFit="1"/>
      <protection locked="0"/>
    </xf>
    <xf numFmtId="164" fontId="6" fillId="0" borderId="58" xfId="0" applyNumberFormat="1" applyFont="1" applyBorder="1" applyAlignment="1" applyProtection="1">
      <alignment horizontal="center" vertical="center"/>
      <protection/>
    </xf>
    <xf numFmtId="164" fontId="6" fillId="0" borderId="59" xfId="0" applyNumberFormat="1" applyFont="1" applyBorder="1" applyAlignment="1" applyProtection="1">
      <alignment horizontal="center" vertical="center"/>
      <protection/>
    </xf>
    <xf numFmtId="1" fontId="12" fillId="41" borderId="60" xfId="0" applyNumberFormat="1" applyFont="1" applyFill="1" applyBorder="1" applyAlignment="1" applyProtection="1">
      <alignment horizontal="center" vertical="center" shrinkToFit="1"/>
      <protection locked="0"/>
    </xf>
    <xf numFmtId="1" fontId="12" fillId="41" borderId="61" xfId="0" applyNumberFormat="1" applyFont="1" applyFill="1" applyBorder="1" applyAlignment="1" applyProtection="1">
      <alignment horizontal="center" vertical="center" shrinkToFit="1"/>
      <protection locked="0"/>
    </xf>
    <xf numFmtId="1" fontId="12" fillId="41" borderId="62" xfId="0" applyNumberFormat="1" applyFont="1" applyFill="1" applyBorder="1" applyAlignment="1" applyProtection="1">
      <alignment horizontal="center" vertical="center" shrinkToFit="1"/>
      <protection locked="0"/>
    </xf>
    <xf numFmtId="165" fontId="12" fillId="41" borderId="58" xfId="0" applyNumberFormat="1" applyFont="1" applyFill="1" applyBorder="1" applyAlignment="1" applyProtection="1">
      <alignment horizontal="center" vertical="center" shrinkToFit="1"/>
      <protection locked="0"/>
    </xf>
    <xf numFmtId="165" fontId="12" fillId="41" borderId="61" xfId="0" applyNumberFormat="1" applyFont="1" applyFill="1" applyBorder="1" applyAlignment="1" applyProtection="1">
      <alignment horizontal="center" vertical="center" shrinkToFit="1"/>
      <protection locked="0"/>
    </xf>
    <xf numFmtId="165" fontId="12" fillId="41" borderId="62" xfId="0" applyNumberFormat="1" applyFont="1" applyFill="1" applyBorder="1" applyAlignment="1" applyProtection="1">
      <alignment horizontal="center" vertical="center" shrinkToFit="1"/>
      <protection locked="0"/>
    </xf>
    <xf numFmtId="0" fontId="3" fillId="0" borderId="21" xfId="0" applyFont="1" applyBorder="1" applyAlignment="1" applyProtection="1">
      <alignment horizontal="center" vertical="center"/>
      <protection/>
    </xf>
    <xf numFmtId="0" fontId="36" fillId="37" borderId="10" xfId="0" applyNumberFormat="1" applyFont="1" applyFill="1" applyBorder="1" applyAlignment="1" applyProtection="1">
      <alignment horizontal="left" vertical="top" wrapText="1"/>
      <protection/>
    </xf>
    <xf numFmtId="0" fontId="36" fillId="37" borderId="11" xfId="0" applyNumberFormat="1" applyFont="1" applyFill="1" applyBorder="1" applyAlignment="1" applyProtection="1">
      <alignment horizontal="left" vertical="top" wrapText="1"/>
      <protection/>
    </xf>
    <xf numFmtId="0" fontId="36" fillId="37" borderId="12" xfId="0" applyNumberFormat="1" applyFont="1" applyFill="1" applyBorder="1" applyAlignment="1" applyProtection="1">
      <alignment horizontal="left" vertical="top" wrapText="1"/>
      <protection/>
    </xf>
    <xf numFmtId="0" fontId="36" fillId="37" borderId="13" xfId="0" applyNumberFormat="1" applyFont="1" applyFill="1" applyBorder="1" applyAlignment="1" applyProtection="1">
      <alignment horizontal="left" vertical="top" wrapText="1"/>
      <protection/>
    </xf>
    <xf numFmtId="0" fontId="36" fillId="37" borderId="0" xfId="0" applyNumberFormat="1" applyFont="1" applyFill="1" applyBorder="1" applyAlignment="1" applyProtection="1">
      <alignment horizontal="left" vertical="top" wrapText="1"/>
      <protection/>
    </xf>
    <xf numFmtId="0" fontId="36" fillId="37" borderId="14" xfId="0" applyNumberFormat="1" applyFont="1" applyFill="1" applyBorder="1" applyAlignment="1" applyProtection="1">
      <alignment horizontal="left" vertical="top" wrapText="1"/>
      <protection/>
    </xf>
    <xf numFmtId="0" fontId="36" fillId="37" borderId="15" xfId="0" applyNumberFormat="1" applyFont="1" applyFill="1" applyBorder="1" applyAlignment="1" applyProtection="1">
      <alignment horizontal="left" vertical="top" wrapText="1"/>
      <protection/>
    </xf>
    <xf numFmtId="0" fontId="36" fillId="37" borderId="16" xfId="0" applyNumberFormat="1" applyFont="1" applyFill="1" applyBorder="1" applyAlignment="1" applyProtection="1">
      <alignment horizontal="left" vertical="top" wrapText="1"/>
      <protection/>
    </xf>
    <xf numFmtId="0" fontId="36" fillId="37" borderId="17" xfId="0" applyNumberFormat="1" applyFont="1" applyFill="1" applyBorder="1" applyAlignment="1" applyProtection="1">
      <alignment horizontal="left" vertical="top" wrapText="1"/>
      <protection/>
    </xf>
    <xf numFmtId="164" fontId="6" fillId="0" borderId="63" xfId="0" applyNumberFormat="1" applyFont="1" applyBorder="1" applyAlignment="1" applyProtection="1">
      <alignment horizontal="center" vertical="center"/>
      <protection/>
    </xf>
    <xf numFmtId="164" fontId="6" fillId="0" borderId="64" xfId="0" applyNumberFormat="1" applyFont="1" applyBorder="1" applyAlignment="1" applyProtection="1">
      <alignment horizontal="center" vertical="center"/>
      <protection/>
    </xf>
    <xf numFmtId="1" fontId="12" fillId="41" borderId="65" xfId="0" applyNumberFormat="1" applyFont="1" applyFill="1" applyBorder="1" applyAlignment="1" applyProtection="1">
      <alignment horizontal="center" vertical="center" shrinkToFit="1"/>
      <protection locked="0"/>
    </xf>
    <xf numFmtId="1" fontId="12" fillId="41" borderId="66" xfId="0" applyNumberFormat="1" applyFont="1" applyFill="1" applyBorder="1" applyAlignment="1" applyProtection="1">
      <alignment horizontal="center" vertical="center" shrinkToFit="1"/>
      <protection locked="0"/>
    </xf>
    <xf numFmtId="1" fontId="12" fillId="41" borderId="67" xfId="0" applyNumberFormat="1" applyFont="1" applyFill="1" applyBorder="1" applyAlignment="1" applyProtection="1">
      <alignment horizontal="center" vertical="center" shrinkToFit="1"/>
      <protection locked="0"/>
    </xf>
    <xf numFmtId="165" fontId="12" fillId="41" borderId="63" xfId="0" applyNumberFormat="1" applyFont="1" applyFill="1" applyBorder="1" applyAlignment="1" applyProtection="1">
      <alignment horizontal="center" vertical="center" shrinkToFit="1"/>
      <protection locked="0"/>
    </xf>
    <xf numFmtId="165" fontId="12" fillId="41" borderId="66" xfId="0" applyNumberFormat="1" applyFont="1" applyFill="1" applyBorder="1" applyAlignment="1" applyProtection="1">
      <alignment horizontal="center" vertical="center" shrinkToFit="1"/>
      <protection locked="0"/>
    </xf>
    <xf numFmtId="165" fontId="12" fillId="41" borderId="67" xfId="0" applyNumberFormat="1" applyFont="1" applyFill="1" applyBorder="1" applyAlignment="1" applyProtection="1">
      <alignment horizontal="center" vertical="center" shrinkToFit="1"/>
      <protection locked="0"/>
    </xf>
    <xf numFmtId="0" fontId="65" fillId="37" borderId="10" xfId="0" applyNumberFormat="1" applyFont="1" applyFill="1" applyBorder="1" applyAlignment="1" applyProtection="1">
      <alignment horizontal="center" vertical="center" wrapText="1"/>
      <protection/>
    </xf>
    <xf numFmtId="0" fontId="65" fillId="37" borderId="11" xfId="0" applyNumberFormat="1" applyFont="1" applyFill="1" applyBorder="1" applyAlignment="1" applyProtection="1">
      <alignment horizontal="center" vertical="center" wrapText="1"/>
      <protection/>
    </xf>
    <xf numFmtId="0" fontId="65" fillId="37" borderId="12" xfId="0" applyNumberFormat="1" applyFont="1" applyFill="1" applyBorder="1" applyAlignment="1" applyProtection="1">
      <alignment horizontal="center" vertical="center" wrapText="1"/>
      <protection/>
    </xf>
    <xf numFmtId="0" fontId="65" fillId="37" borderId="13" xfId="0" applyNumberFormat="1" applyFont="1" applyFill="1" applyBorder="1" applyAlignment="1" applyProtection="1">
      <alignment horizontal="center" vertical="center" wrapText="1"/>
      <protection/>
    </xf>
    <xf numFmtId="0" fontId="65" fillId="37" borderId="0" xfId="0" applyNumberFormat="1" applyFont="1" applyFill="1" applyBorder="1" applyAlignment="1" applyProtection="1">
      <alignment horizontal="center" vertical="center" wrapText="1"/>
      <protection/>
    </xf>
    <xf numFmtId="0" fontId="65" fillId="37" borderId="14" xfId="0" applyNumberFormat="1" applyFont="1" applyFill="1" applyBorder="1" applyAlignment="1" applyProtection="1">
      <alignment horizontal="center" vertical="center" wrapText="1"/>
      <protection/>
    </xf>
    <xf numFmtId="0" fontId="65" fillId="37" borderId="15" xfId="0" applyNumberFormat="1" applyFont="1" applyFill="1" applyBorder="1" applyAlignment="1" applyProtection="1">
      <alignment horizontal="center" vertical="center" wrapText="1"/>
      <protection/>
    </xf>
    <xf numFmtId="0" fontId="65" fillId="37" borderId="16" xfId="0" applyNumberFormat="1" applyFont="1" applyFill="1" applyBorder="1" applyAlignment="1" applyProtection="1">
      <alignment horizontal="center" vertical="center" wrapText="1"/>
      <protection/>
    </xf>
    <xf numFmtId="0" fontId="65" fillId="37" borderId="17" xfId="0" applyNumberFormat="1" applyFont="1" applyFill="1" applyBorder="1" applyAlignment="1" applyProtection="1">
      <alignment horizontal="center" vertical="center" wrapText="1"/>
      <protection/>
    </xf>
    <xf numFmtId="165" fontId="19" fillId="2" borderId="21" xfId="0" applyNumberFormat="1" applyFont="1" applyFill="1" applyBorder="1" applyAlignment="1" applyProtection="1">
      <alignment horizontal="right" vertical="center" wrapText="1"/>
      <protection/>
    </xf>
    <xf numFmtId="49" fontId="8" fillId="33" borderId="0" xfId="0" applyNumberFormat="1" applyFont="1" applyFill="1" applyBorder="1" applyAlignment="1" applyProtection="1">
      <alignment horizontal="left" wrapText="1"/>
      <protection/>
    </xf>
    <xf numFmtId="0" fontId="0" fillId="0" borderId="0" xfId="0" applyAlignment="1" applyProtection="1">
      <alignment wrapText="1"/>
      <protection/>
    </xf>
    <xf numFmtId="0" fontId="0" fillId="0" borderId="1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14" fillId="33" borderId="0" xfId="0" applyFont="1" applyFill="1" applyBorder="1" applyAlignment="1" applyProtection="1">
      <alignment horizontal="left"/>
      <protection/>
    </xf>
    <xf numFmtId="49" fontId="29" fillId="33" borderId="11" xfId="0" applyNumberFormat="1" applyFont="1" applyFill="1" applyBorder="1" applyAlignment="1" applyProtection="1">
      <alignment horizontal="right" vertical="center" wrapText="1"/>
      <protection/>
    </xf>
    <xf numFmtId="49" fontId="29" fillId="33" borderId="12" xfId="0" applyNumberFormat="1" applyFont="1" applyFill="1" applyBorder="1" applyAlignment="1" applyProtection="1">
      <alignment horizontal="right" vertical="center" wrapText="1"/>
      <protection/>
    </xf>
    <xf numFmtId="49" fontId="29" fillId="33" borderId="0" xfId="0" applyNumberFormat="1" applyFont="1" applyFill="1" applyBorder="1" applyAlignment="1" applyProtection="1">
      <alignment horizontal="right" vertical="center" wrapText="1"/>
      <protection/>
    </xf>
    <xf numFmtId="49" fontId="29" fillId="33" borderId="14" xfId="0" applyNumberFormat="1" applyFont="1" applyFill="1" applyBorder="1" applyAlignment="1" applyProtection="1">
      <alignment horizontal="right" vertical="center" wrapText="1"/>
      <protection/>
    </xf>
    <xf numFmtId="49" fontId="29" fillId="33" borderId="16" xfId="0" applyNumberFormat="1" applyFont="1" applyFill="1" applyBorder="1" applyAlignment="1" applyProtection="1">
      <alignment horizontal="right" vertical="center" wrapText="1"/>
      <protection/>
    </xf>
    <xf numFmtId="49" fontId="29" fillId="33" borderId="17" xfId="0" applyNumberFormat="1" applyFont="1" applyFill="1" applyBorder="1" applyAlignment="1" applyProtection="1">
      <alignment horizontal="right" vertical="center" wrapText="1"/>
      <protection/>
    </xf>
    <xf numFmtId="165" fontId="12" fillId="37" borderId="21" xfId="0" applyNumberFormat="1" applyFont="1" applyFill="1" applyBorder="1" applyAlignment="1" applyProtection="1">
      <alignment horizontal="right" vertical="center" shrinkToFit="1"/>
      <protection/>
    </xf>
    <xf numFmtId="0" fontId="27" fillId="0" borderId="21" xfId="0" applyFont="1" applyBorder="1" applyAlignment="1" applyProtection="1">
      <alignment horizontal="left" vertical="center"/>
      <protection/>
    </xf>
    <xf numFmtId="9" fontId="19" fillId="37" borderId="21" xfId="51" applyFont="1" applyFill="1" applyBorder="1" applyAlignment="1" applyProtection="1">
      <alignment horizontal="center" vertical="center" wrapText="1"/>
      <protection/>
    </xf>
    <xf numFmtId="165" fontId="8" fillId="37" borderId="21" xfId="0" applyNumberFormat="1" applyFont="1" applyFill="1" applyBorder="1" applyAlignment="1" applyProtection="1">
      <alignment horizontal="right" vertical="center"/>
      <protection/>
    </xf>
    <xf numFmtId="49" fontId="23" fillId="33" borderId="10"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64" fillId="37" borderId="10" xfId="0" applyFont="1" applyFill="1" applyBorder="1" applyAlignment="1" applyProtection="1">
      <alignment horizontal="center" vertical="center" wrapText="1"/>
      <protection/>
    </xf>
    <xf numFmtId="0" fontId="64" fillId="37" borderId="11" xfId="0" applyFont="1" applyFill="1" applyBorder="1" applyAlignment="1">
      <alignment horizontal="center" vertical="center" wrapText="1"/>
    </xf>
    <xf numFmtId="0" fontId="64" fillId="37" borderId="12" xfId="0" applyFont="1" applyFill="1" applyBorder="1" applyAlignment="1">
      <alignment horizontal="center" vertical="center" wrapText="1"/>
    </xf>
    <xf numFmtId="0" fontId="64" fillId="37" borderId="13" xfId="0" applyFont="1" applyFill="1" applyBorder="1" applyAlignment="1">
      <alignment horizontal="center" vertical="center" wrapText="1"/>
    </xf>
    <xf numFmtId="0" fontId="64" fillId="37" borderId="0" xfId="0" applyFont="1" applyFill="1" applyBorder="1" applyAlignment="1">
      <alignment horizontal="center" vertical="center" wrapText="1"/>
    </xf>
    <xf numFmtId="0" fontId="64" fillId="37" borderId="14" xfId="0" applyFont="1" applyFill="1" applyBorder="1" applyAlignment="1">
      <alignment horizontal="center" vertical="center" wrapText="1"/>
    </xf>
    <xf numFmtId="0" fontId="64" fillId="37" borderId="15" xfId="0" applyFont="1" applyFill="1" applyBorder="1" applyAlignment="1">
      <alignment horizontal="center" vertical="center" wrapText="1"/>
    </xf>
    <xf numFmtId="0" fontId="64" fillId="37" borderId="16" xfId="0" applyFont="1" applyFill="1" applyBorder="1" applyAlignment="1">
      <alignment horizontal="center" vertical="center" wrapText="1"/>
    </xf>
    <xf numFmtId="0" fontId="64" fillId="37" borderId="17" xfId="0" applyFont="1" applyFill="1" applyBorder="1" applyAlignment="1">
      <alignment horizontal="center" vertical="center" wrapText="1"/>
    </xf>
    <xf numFmtId="165" fontId="45" fillId="18" borderId="21" xfId="0" applyNumberFormat="1" applyFont="1" applyFill="1" applyBorder="1" applyAlignment="1" applyProtection="1">
      <alignment horizontal="right" vertical="center" wrapText="1"/>
      <protection/>
    </xf>
    <xf numFmtId="0" fontId="45" fillId="18" borderId="21" xfId="0" applyNumberFormat="1" applyFont="1" applyFill="1" applyBorder="1" applyAlignment="1" applyProtection="1">
      <alignment horizontal="right" vertical="center" wrapText="1"/>
      <protection/>
    </xf>
    <xf numFmtId="0" fontId="45" fillId="18" borderId="27" xfId="0" applyNumberFormat="1" applyFont="1" applyFill="1" applyBorder="1" applyAlignment="1" applyProtection="1">
      <alignment horizontal="right" vertical="center" wrapText="1"/>
      <protection/>
    </xf>
    <xf numFmtId="165" fontId="25" fillId="37" borderId="10" xfId="51" applyNumberFormat="1" applyFont="1" applyFill="1" applyBorder="1" applyAlignment="1" applyProtection="1">
      <alignment horizontal="right" vertical="center" wrapText="1"/>
      <protection/>
    </xf>
    <xf numFmtId="165" fontId="25" fillId="37" borderId="11" xfId="51" applyNumberFormat="1" applyFont="1" applyFill="1" applyBorder="1" applyAlignment="1" applyProtection="1">
      <alignment horizontal="right" vertical="center" wrapText="1"/>
      <protection/>
    </xf>
    <xf numFmtId="165" fontId="25" fillId="37" borderId="12" xfId="51" applyNumberFormat="1" applyFont="1" applyFill="1" applyBorder="1" applyAlignment="1" applyProtection="1">
      <alignment horizontal="right" vertical="center" wrapText="1"/>
      <protection/>
    </xf>
    <xf numFmtId="165" fontId="25" fillId="37" borderId="13" xfId="51" applyNumberFormat="1" applyFont="1" applyFill="1" applyBorder="1" applyAlignment="1" applyProtection="1">
      <alignment horizontal="right" vertical="center" wrapText="1"/>
      <protection/>
    </xf>
    <xf numFmtId="165" fontId="25" fillId="37" borderId="0" xfId="51" applyNumberFormat="1" applyFont="1" applyFill="1" applyBorder="1" applyAlignment="1" applyProtection="1">
      <alignment horizontal="right" vertical="center" wrapText="1"/>
      <protection/>
    </xf>
    <xf numFmtId="165" fontId="25" fillId="37" borderId="14" xfId="51" applyNumberFormat="1" applyFont="1" applyFill="1" applyBorder="1" applyAlignment="1" applyProtection="1">
      <alignment horizontal="right" vertical="center" wrapText="1"/>
      <protection/>
    </xf>
    <xf numFmtId="165" fontId="25" fillId="37" borderId="15" xfId="51" applyNumberFormat="1" applyFont="1" applyFill="1" applyBorder="1" applyAlignment="1" applyProtection="1">
      <alignment horizontal="right" vertical="center" wrapText="1"/>
      <protection/>
    </xf>
    <xf numFmtId="165" fontId="25" fillId="37" borderId="16" xfId="51" applyNumberFormat="1" applyFont="1" applyFill="1" applyBorder="1" applyAlignment="1" applyProtection="1">
      <alignment horizontal="right" vertical="center" wrapText="1"/>
      <protection/>
    </xf>
    <xf numFmtId="165" fontId="25" fillId="37" borderId="17" xfId="51" applyNumberFormat="1" applyFont="1" applyFill="1" applyBorder="1" applyAlignment="1" applyProtection="1">
      <alignment horizontal="right" vertical="center" wrapText="1"/>
      <protection/>
    </xf>
    <xf numFmtId="0" fontId="12" fillId="37" borderId="21" xfId="0" applyNumberFormat="1" applyFont="1" applyFill="1" applyBorder="1" applyAlignment="1" applyProtection="1">
      <alignment horizontal="center" vertical="center" wrapText="1"/>
      <protection/>
    </xf>
    <xf numFmtId="0" fontId="38" fillId="37" borderId="10" xfId="0" applyNumberFormat="1" applyFont="1" applyFill="1" applyBorder="1" applyAlignment="1" applyProtection="1">
      <alignment horizontal="left" vertical="top" wrapText="1"/>
      <protection/>
    </xf>
    <xf numFmtId="0" fontId="38" fillId="37" borderId="11" xfId="0" applyNumberFormat="1" applyFont="1" applyFill="1" applyBorder="1" applyAlignment="1" applyProtection="1">
      <alignment horizontal="left" vertical="top" wrapText="1"/>
      <protection/>
    </xf>
    <xf numFmtId="0" fontId="38" fillId="37" borderId="12" xfId="0" applyNumberFormat="1" applyFont="1" applyFill="1" applyBorder="1" applyAlignment="1" applyProtection="1">
      <alignment horizontal="left" vertical="top" wrapText="1"/>
      <protection/>
    </xf>
    <xf numFmtId="0" fontId="38" fillId="37" borderId="13" xfId="0" applyNumberFormat="1" applyFont="1" applyFill="1" applyBorder="1" applyAlignment="1" applyProtection="1">
      <alignment horizontal="left" vertical="top" wrapText="1"/>
      <protection/>
    </xf>
    <xf numFmtId="0" fontId="38" fillId="37" borderId="0" xfId="0" applyNumberFormat="1" applyFont="1" applyFill="1" applyBorder="1" applyAlignment="1" applyProtection="1">
      <alignment horizontal="left" vertical="top" wrapText="1"/>
      <protection/>
    </xf>
    <xf numFmtId="0" fontId="38" fillId="37" borderId="14" xfId="0" applyNumberFormat="1" applyFont="1" applyFill="1" applyBorder="1" applyAlignment="1" applyProtection="1">
      <alignment horizontal="left" vertical="top" wrapText="1"/>
      <protection/>
    </xf>
    <xf numFmtId="0" fontId="38" fillId="37" borderId="15" xfId="0" applyNumberFormat="1" applyFont="1" applyFill="1" applyBorder="1" applyAlignment="1" applyProtection="1">
      <alignment horizontal="left" vertical="top" wrapText="1"/>
      <protection/>
    </xf>
    <xf numFmtId="0" fontId="38" fillId="37" borderId="16" xfId="0" applyNumberFormat="1" applyFont="1" applyFill="1" applyBorder="1" applyAlignment="1" applyProtection="1">
      <alignment horizontal="left" vertical="top" wrapText="1"/>
      <protection/>
    </xf>
    <xf numFmtId="0" fontId="38" fillId="37" borderId="17" xfId="0" applyNumberFormat="1" applyFont="1" applyFill="1" applyBorder="1" applyAlignment="1" applyProtection="1">
      <alignment horizontal="left" vertical="top" wrapText="1"/>
      <protection/>
    </xf>
    <xf numFmtId="165" fontId="45" fillId="37" borderId="21" xfId="0" applyNumberFormat="1" applyFont="1" applyFill="1" applyBorder="1" applyAlignment="1" applyProtection="1">
      <alignment horizontal="right" vertical="center" wrapText="1"/>
      <protection/>
    </xf>
    <xf numFmtId="0" fontId="45" fillId="37" borderId="21" xfId="0" applyNumberFormat="1" applyFont="1" applyFill="1" applyBorder="1" applyAlignment="1" applyProtection="1">
      <alignment horizontal="right" vertical="center" wrapText="1"/>
      <protection/>
    </xf>
    <xf numFmtId="49" fontId="32" fillId="33" borderId="10" xfId="0" applyNumberFormat="1" applyFont="1" applyFill="1" applyBorder="1" applyAlignment="1" applyProtection="1">
      <alignment horizontal="center" vertical="center" wrapText="1"/>
      <protection/>
    </xf>
    <xf numFmtId="49" fontId="32" fillId="33" borderId="11" xfId="0" applyNumberFormat="1" applyFont="1" applyFill="1" applyBorder="1" applyAlignment="1" applyProtection="1">
      <alignment horizontal="center" vertical="center" wrapText="1"/>
      <protection/>
    </xf>
    <xf numFmtId="49" fontId="32" fillId="33" borderId="13" xfId="0" applyNumberFormat="1" applyFont="1" applyFill="1" applyBorder="1" applyAlignment="1" applyProtection="1">
      <alignment horizontal="center" vertical="center" wrapText="1"/>
      <protection/>
    </xf>
    <xf numFmtId="49" fontId="32" fillId="33" borderId="0" xfId="0" applyNumberFormat="1" applyFont="1" applyFill="1" applyBorder="1" applyAlignment="1" applyProtection="1">
      <alignment horizontal="center" vertical="center" wrapText="1"/>
      <protection/>
    </xf>
    <xf numFmtId="49" fontId="32" fillId="33" borderId="15" xfId="0" applyNumberFormat="1" applyFont="1" applyFill="1" applyBorder="1" applyAlignment="1" applyProtection="1">
      <alignment horizontal="center" vertical="center" wrapText="1"/>
      <protection/>
    </xf>
    <xf numFmtId="49" fontId="32" fillId="33" borderId="16" xfId="0" applyNumberFormat="1" applyFont="1" applyFill="1" applyBorder="1" applyAlignment="1" applyProtection="1">
      <alignment horizontal="center" vertical="center" wrapText="1"/>
      <protection/>
    </xf>
    <xf numFmtId="49" fontId="12" fillId="37" borderId="21" xfId="0" applyNumberFormat="1" applyFont="1" applyFill="1" applyBorder="1" applyAlignment="1" applyProtection="1">
      <alignment horizontal="center" vertical="center" wrapText="1"/>
      <protection/>
    </xf>
    <xf numFmtId="49" fontId="24" fillId="0" borderId="68" xfId="0" applyNumberFormat="1" applyFont="1" applyFill="1" applyBorder="1" applyAlignment="1" applyProtection="1">
      <alignment horizontal="center" vertical="center"/>
      <protection/>
    </xf>
    <xf numFmtId="49" fontId="24" fillId="0" borderId="69" xfId="0" applyNumberFormat="1" applyFont="1" applyFill="1" applyBorder="1" applyAlignment="1" applyProtection="1">
      <alignment horizontal="center" vertical="center"/>
      <protection/>
    </xf>
    <xf numFmtId="0" fontId="29" fillId="33" borderId="10" xfId="0" applyNumberFormat="1" applyFont="1" applyFill="1" applyBorder="1" applyAlignment="1" applyProtection="1" quotePrefix="1">
      <alignment horizontal="center" vertical="center" textRotation="90" wrapText="1"/>
      <protection/>
    </xf>
    <xf numFmtId="0" fontId="29" fillId="33" borderId="11" xfId="0" applyNumberFormat="1" applyFont="1" applyFill="1" applyBorder="1" applyAlignment="1" applyProtection="1" quotePrefix="1">
      <alignment horizontal="center" vertical="center" textRotation="90" wrapText="1"/>
      <protection/>
    </xf>
    <xf numFmtId="0" fontId="29" fillId="33" borderId="12" xfId="0" applyNumberFormat="1" applyFont="1" applyFill="1" applyBorder="1" applyAlignment="1" applyProtection="1" quotePrefix="1">
      <alignment horizontal="center" vertical="center" textRotation="90" wrapText="1"/>
      <protection/>
    </xf>
    <xf numFmtId="0" fontId="29" fillId="33" borderId="13" xfId="0" applyNumberFormat="1" applyFont="1" applyFill="1" applyBorder="1" applyAlignment="1" applyProtection="1" quotePrefix="1">
      <alignment horizontal="center" vertical="center" textRotation="90" wrapText="1"/>
      <protection/>
    </xf>
    <xf numFmtId="0" fontId="29" fillId="33" borderId="0" xfId="0" applyNumberFormat="1" applyFont="1" applyFill="1" applyBorder="1" applyAlignment="1" applyProtection="1" quotePrefix="1">
      <alignment horizontal="center" vertical="center" textRotation="90" wrapText="1"/>
      <protection/>
    </xf>
    <xf numFmtId="0" fontId="29" fillId="33" borderId="14" xfId="0" applyNumberFormat="1" applyFont="1" applyFill="1" applyBorder="1" applyAlignment="1" applyProtection="1" quotePrefix="1">
      <alignment horizontal="center" vertical="center" textRotation="90" wrapText="1"/>
      <protection/>
    </xf>
    <xf numFmtId="0" fontId="29" fillId="33" borderId="15" xfId="0" applyNumberFormat="1" applyFont="1" applyFill="1" applyBorder="1" applyAlignment="1" applyProtection="1" quotePrefix="1">
      <alignment horizontal="center" vertical="center" textRotation="90" wrapText="1"/>
      <protection/>
    </xf>
    <xf numFmtId="0" fontId="29" fillId="33" borderId="16" xfId="0" applyNumberFormat="1" applyFont="1" applyFill="1" applyBorder="1" applyAlignment="1" applyProtection="1" quotePrefix="1">
      <alignment horizontal="center" vertical="center" textRotation="90" wrapText="1"/>
      <protection/>
    </xf>
    <xf numFmtId="0" fontId="29" fillId="33" borderId="17" xfId="0" applyNumberFormat="1" applyFont="1" applyFill="1" applyBorder="1" applyAlignment="1" applyProtection="1" quotePrefix="1">
      <alignment horizontal="center" vertical="center" textRotation="90" wrapText="1"/>
      <protection/>
    </xf>
    <xf numFmtId="0" fontId="19"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19" fillId="33" borderId="15" xfId="0" applyFont="1" applyFill="1" applyBorder="1" applyAlignment="1" applyProtection="1">
      <alignment horizontal="center" vertical="center"/>
      <protection/>
    </xf>
    <xf numFmtId="0" fontId="19" fillId="33" borderId="16"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25" fillId="33" borderId="10" xfId="0" applyFont="1" applyFill="1" applyBorder="1" applyAlignment="1" applyProtection="1">
      <alignment horizontal="center" vertical="center" wrapText="1"/>
      <protection/>
    </xf>
    <xf numFmtId="0" fontId="25" fillId="33" borderId="11"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13" xfId="0"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5"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17" xfId="0" applyFont="1" applyFill="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49" fontId="3" fillId="0" borderId="15" xfId="0" applyNumberFormat="1" applyFont="1" applyBorder="1" applyAlignment="1" applyProtection="1">
      <alignment horizontal="center" vertical="center" wrapText="1"/>
      <protection/>
    </xf>
    <xf numFmtId="49" fontId="3" fillId="0" borderId="17" xfId="0" applyNumberFormat="1" applyFont="1" applyBorder="1" applyAlignment="1" applyProtection="1">
      <alignment horizontal="center" vertical="center" wrapText="1"/>
      <protection/>
    </xf>
    <xf numFmtId="49" fontId="24" fillId="0" borderId="0" xfId="0" applyNumberFormat="1" applyFont="1" applyFill="1" applyBorder="1" applyAlignment="1" applyProtection="1">
      <alignment horizontal="center" vertical="center"/>
      <protection/>
    </xf>
    <xf numFmtId="49" fontId="24" fillId="0" borderId="19" xfId="0" applyNumberFormat="1" applyFont="1" applyFill="1" applyBorder="1" applyAlignment="1" applyProtection="1">
      <alignment horizontal="center" vertical="center"/>
      <protection/>
    </xf>
    <xf numFmtId="49" fontId="11" fillId="0" borderId="0" xfId="0" applyNumberFormat="1" applyFont="1" applyBorder="1" applyAlignment="1" applyProtection="1" quotePrefix="1">
      <alignment horizontal="left" wrapText="1"/>
      <protection/>
    </xf>
    <xf numFmtId="0" fontId="12" fillId="0" borderId="0" xfId="0" applyFont="1" applyAlignment="1">
      <alignment wrapText="1"/>
    </xf>
    <xf numFmtId="0" fontId="39" fillId="0" borderId="0" xfId="0" applyFont="1" applyAlignment="1" applyProtection="1">
      <alignment horizontal="left" vertical="top" wrapText="1"/>
      <protection/>
    </xf>
    <xf numFmtId="0" fontId="0" fillId="0" borderId="0" xfId="0" applyAlignment="1">
      <alignment horizontal="left" vertical="top" wrapText="1"/>
    </xf>
    <xf numFmtId="0" fontId="11" fillId="0" borderId="0" xfId="0" applyFont="1" applyAlignment="1" applyProtection="1">
      <alignment wrapText="1"/>
      <protection/>
    </xf>
    <xf numFmtId="49" fontId="11" fillId="0" borderId="0" xfId="0" applyNumberFormat="1" applyFont="1" applyBorder="1" applyAlignment="1" applyProtection="1" quotePrefix="1">
      <alignment horizontal="left" vertical="top" wrapText="1"/>
      <protection/>
    </xf>
    <xf numFmtId="0" fontId="0" fillId="0" borderId="0" xfId="0" applyAlignment="1" applyProtection="1">
      <alignment horizontal="left" vertical="top" wrapText="1"/>
      <protection/>
    </xf>
    <xf numFmtId="49" fontId="12" fillId="0" borderId="21" xfId="0" applyNumberFormat="1" applyFont="1" applyBorder="1" applyAlignment="1" applyProtection="1" quotePrefix="1">
      <alignment horizontal="center" vertical="top" wrapText="1"/>
      <protection/>
    </xf>
    <xf numFmtId="49" fontId="11" fillId="0" borderId="21" xfId="0" applyNumberFormat="1" applyFont="1" applyBorder="1" applyAlignment="1" applyProtection="1" quotePrefix="1">
      <alignment horizontal="center" vertical="top" wrapText="1"/>
      <protection/>
    </xf>
    <xf numFmtId="49" fontId="11" fillId="41" borderId="21" xfId="0" applyNumberFormat="1" applyFont="1" applyFill="1" applyBorder="1" applyAlignment="1" applyProtection="1" quotePrefix="1">
      <alignment horizontal="center" vertical="top" wrapText="1"/>
      <protection locked="0"/>
    </xf>
    <xf numFmtId="49" fontId="30" fillId="0" borderId="0" xfId="0" applyNumberFormat="1" applyFont="1" applyFill="1" applyBorder="1" applyAlignment="1" applyProtection="1">
      <alignment horizontal="center" vertical="center"/>
      <protection/>
    </xf>
    <xf numFmtId="49" fontId="11" fillId="0" borderId="0" xfId="0" applyNumberFormat="1" applyFont="1" applyBorder="1" applyAlignment="1" applyProtection="1" quotePrefix="1">
      <alignment horizontal="left" vertical="top"/>
      <protection/>
    </xf>
    <xf numFmtId="49" fontId="12" fillId="33" borderId="21" xfId="0" applyNumberFormat="1" applyFont="1" applyFill="1" applyBorder="1" applyAlignment="1" applyProtection="1">
      <alignment horizontal="center" vertical="center"/>
      <protection/>
    </xf>
    <xf numFmtId="49" fontId="12" fillId="33" borderId="10" xfId="0" applyNumberFormat="1" applyFont="1" applyFill="1" applyBorder="1" applyAlignment="1" applyProtection="1">
      <alignment horizontal="center" vertical="center"/>
      <protection/>
    </xf>
    <xf numFmtId="49" fontId="12" fillId="33" borderId="11" xfId="0" applyNumberFormat="1" applyFont="1" applyFill="1" applyBorder="1" applyAlignment="1" applyProtection="1">
      <alignment horizontal="center" vertical="center"/>
      <protection/>
    </xf>
    <xf numFmtId="49" fontId="12" fillId="33" borderId="12" xfId="0" applyNumberFormat="1" applyFont="1" applyFill="1" applyBorder="1" applyAlignment="1" applyProtection="1">
      <alignment horizontal="center" vertical="center"/>
      <protection/>
    </xf>
    <xf numFmtId="49" fontId="12" fillId="33" borderId="15" xfId="0" applyNumberFormat="1" applyFont="1" applyFill="1" applyBorder="1" applyAlignment="1" applyProtection="1">
      <alignment horizontal="center" vertical="center"/>
      <protection/>
    </xf>
    <xf numFmtId="49" fontId="12" fillId="33" borderId="16" xfId="0" applyNumberFormat="1" applyFont="1" applyFill="1" applyBorder="1" applyAlignment="1" applyProtection="1">
      <alignment horizontal="center" vertical="center"/>
      <protection/>
    </xf>
    <xf numFmtId="49" fontId="12" fillId="33" borderId="17" xfId="0" applyNumberFormat="1" applyFont="1" applyFill="1" applyBorder="1" applyAlignment="1" applyProtection="1">
      <alignment horizontal="center" vertical="center"/>
      <protection/>
    </xf>
    <xf numFmtId="49" fontId="5" fillId="41" borderId="20" xfId="0" applyNumberFormat="1" applyFont="1" applyFill="1" applyBorder="1" applyAlignment="1" applyProtection="1">
      <alignment horizontal="left"/>
      <protection locked="0"/>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center" wrapText="1"/>
      <protection/>
    </xf>
    <xf numFmtId="0" fontId="3" fillId="0" borderId="0" xfId="0" applyFont="1" applyBorder="1" applyAlignment="1" applyProtection="1">
      <alignment vertical="center"/>
      <protection/>
    </xf>
    <xf numFmtId="0" fontId="3" fillId="41" borderId="70" xfId="0" applyFont="1" applyFill="1" applyBorder="1" applyAlignment="1" applyProtection="1">
      <alignment horizontal="center" vertical="center"/>
      <protection/>
    </xf>
    <xf numFmtId="0" fontId="3" fillId="41" borderId="0" xfId="0" applyFont="1" applyFill="1" applyBorder="1" applyAlignment="1" applyProtection="1">
      <alignment horizontal="center" vertical="center"/>
      <protection/>
    </xf>
    <xf numFmtId="0" fontId="3" fillId="41" borderId="19" xfId="0" applyFont="1" applyFill="1" applyBorder="1" applyAlignment="1" applyProtection="1">
      <alignment horizontal="center" vertical="center"/>
      <protection/>
    </xf>
    <xf numFmtId="0" fontId="0" fillId="41" borderId="70" xfId="0" applyFill="1" applyBorder="1" applyAlignment="1" applyProtection="1">
      <alignment horizontal="center" vertical="center"/>
      <protection/>
    </xf>
    <xf numFmtId="0" fontId="0" fillId="41" borderId="0" xfId="0" applyFill="1" applyAlignment="1" applyProtection="1">
      <alignment horizontal="center" vertical="center"/>
      <protection/>
    </xf>
    <xf numFmtId="0" fontId="0" fillId="41" borderId="19" xfId="0" applyFill="1" applyBorder="1" applyAlignment="1" applyProtection="1">
      <alignment horizontal="center" vertical="center"/>
      <protection/>
    </xf>
    <xf numFmtId="0" fontId="0" fillId="41" borderId="71" xfId="0" applyFill="1" applyBorder="1" applyAlignment="1" applyProtection="1">
      <alignment horizontal="center" vertical="center"/>
      <protection/>
    </xf>
    <xf numFmtId="0" fontId="0" fillId="41" borderId="72" xfId="0" applyFill="1" applyBorder="1" applyAlignment="1" applyProtection="1">
      <alignment horizontal="center" vertical="center"/>
      <protection/>
    </xf>
    <xf numFmtId="0" fontId="0" fillId="41" borderId="73" xfId="0" applyFill="1" applyBorder="1" applyAlignment="1" applyProtection="1">
      <alignment horizontal="center" vertical="center"/>
      <protection/>
    </xf>
    <xf numFmtId="0" fontId="3" fillId="0" borderId="0" xfId="0" applyFont="1" applyFill="1" applyBorder="1" applyAlignment="1" applyProtection="1">
      <alignment horizontal="justify" vertical="center" wrapText="1"/>
      <protection/>
    </xf>
    <xf numFmtId="0" fontId="0" fillId="0" borderId="0" xfId="0" applyAlignment="1" applyProtection="1">
      <alignment horizontal="justify" wrapText="1"/>
      <protection/>
    </xf>
    <xf numFmtId="0" fontId="0" fillId="0" borderId="0" xfId="0" applyAlignment="1" applyProtection="1">
      <alignment horizontal="justify"/>
      <protection/>
    </xf>
    <xf numFmtId="0" fontId="3" fillId="41" borderId="74" xfId="0" applyFont="1" applyFill="1" applyBorder="1" applyAlignment="1" applyProtection="1">
      <alignment horizontal="center"/>
      <protection/>
    </xf>
    <xf numFmtId="0" fontId="3" fillId="41" borderId="68" xfId="0" applyFont="1" applyFill="1" applyBorder="1" applyAlignment="1" applyProtection="1">
      <alignment horizontal="center"/>
      <protection/>
    </xf>
    <xf numFmtId="0" fontId="3" fillId="41" borderId="69" xfId="0" applyFont="1" applyFill="1" applyBorder="1" applyAlignment="1" applyProtection="1">
      <alignment horizontal="center"/>
      <protection/>
    </xf>
    <xf numFmtId="14" fontId="13" fillId="38" borderId="15" xfId="0" applyNumberFormat="1" applyFont="1" applyFill="1" applyBorder="1" applyAlignment="1" applyProtection="1">
      <alignment horizontal="center"/>
      <protection/>
    </xf>
    <xf numFmtId="0" fontId="13" fillId="38" borderId="16" xfId="0" applyFont="1" applyFill="1" applyBorder="1" applyAlignment="1" applyProtection="1">
      <alignment horizontal="center"/>
      <protection/>
    </xf>
    <xf numFmtId="0" fontId="13" fillId="38" borderId="17" xfId="0" applyFont="1" applyFill="1" applyBorder="1" applyAlignment="1" applyProtection="1">
      <alignment horizontal="center"/>
      <protection/>
    </xf>
    <xf numFmtId="0" fontId="123" fillId="0" borderId="0" xfId="0" applyFont="1" applyAlignment="1" applyProtection="1">
      <alignment horizontal="center" vertical="top" wrapText="1"/>
      <protection/>
    </xf>
    <xf numFmtId="49" fontId="3" fillId="41" borderId="0" xfId="0" applyNumberFormat="1" applyFont="1" applyFill="1" applyBorder="1" applyAlignment="1" applyProtection="1">
      <alignment horizontal="center"/>
      <protection/>
    </xf>
    <xf numFmtId="49" fontId="3" fillId="41" borderId="20" xfId="0" applyNumberFormat="1" applyFont="1" applyFill="1" applyBorder="1" applyAlignment="1" applyProtection="1">
      <alignment horizontal="center"/>
      <protection/>
    </xf>
    <xf numFmtId="49" fontId="42" fillId="34" borderId="0" xfId="0" applyNumberFormat="1" applyFont="1" applyFill="1" applyAlignment="1" applyProtection="1">
      <alignment horizontal="center" vertical="center"/>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rmale 2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34">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dxf>
      <fill>
        <patternFill>
          <bgColor rgb="FFFF0000"/>
        </patternFill>
      </fill>
    </dxf>
    <dxf>
      <fill>
        <patternFill>
          <bgColor rgb="FFFF0000"/>
        </patternFill>
      </fill>
    </dxf>
    <dxf>
      <fill>
        <patternFill>
          <bgColor theme="9"/>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9"/>
        </patternFill>
      </fill>
    </dxf>
    <dxf>
      <fill>
        <patternFill>
          <bgColor theme="9"/>
        </patternFill>
      </fill>
    </dxf>
    <dxf>
      <fill>
        <patternFill>
          <bgColor rgb="FFFFC000"/>
        </patternFill>
      </fill>
    </dxf>
    <dxf>
      <fill>
        <patternFill>
          <bgColor rgb="FF92D050"/>
        </patternFill>
      </fill>
    </dxf>
    <dxf>
      <fill>
        <patternFill>
          <bgColor rgb="FFFFC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123825</xdr:rowOff>
    </xdr:from>
    <xdr:to>
      <xdr:col>6</xdr:col>
      <xdr:colOff>133350</xdr:colOff>
      <xdr:row>5</xdr:row>
      <xdr:rowOff>0</xdr:rowOff>
    </xdr:to>
    <xdr:pic>
      <xdr:nvPicPr>
        <xdr:cNvPr id="1" name="Picture 1" descr="stemma"/>
        <xdr:cNvPicPr preferRelativeResize="1">
          <a:picLocks noChangeAspect="1"/>
        </xdr:cNvPicPr>
      </xdr:nvPicPr>
      <xdr:blipFill>
        <a:blip r:embed="rId1"/>
        <a:stretch>
          <a:fillRect/>
        </a:stretch>
      </xdr:blipFill>
      <xdr:spPr>
        <a:xfrm>
          <a:off x="600075" y="123825"/>
          <a:ext cx="1019175" cy="1543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PSR_2014_2020\Misura_6.1\PAS_MISURA6_1_VERSIONE1_4_9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Foglio1"/>
      <sheetName val="TAB_PS"/>
      <sheetName val="rich_esame"/>
      <sheetName val="fasce psr"/>
    </sheetNames>
    <sheetDataSet>
      <sheetData sheetId="9">
        <row r="1014">
          <cell r="M1014" t="str">
            <v>IMPERIA</v>
          </cell>
          <cell r="N1014" t="str">
            <v>SAVONA</v>
          </cell>
          <cell r="O1014" t="str">
            <v>GENOVA</v>
          </cell>
          <cell r="P1014" t="str">
            <v>SPEZIA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A203"/>
  <sheetViews>
    <sheetView view="pageBreakPreview" zoomScale="65" zoomScaleNormal="65" zoomScaleSheetLayoutView="65" zoomScalePageLayoutView="0" workbookViewId="0" topLeftCell="B16">
      <selection activeCell="AA35" sqref="AA35:AF35"/>
    </sheetView>
  </sheetViews>
  <sheetFormatPr defaultColWidth="3.7109375" defaultRowHeight="20.25" customHeight="1"/>
  <cols>
    <col min="1" max="26" width="3.7109375" style="28" customWidth="1"/>
    <col min="27" max="27" width="9.7109375" style="28" bestFit="1" customWidth="1"/>
    <col min="28" max="16384" width="3.7109375" style="28" customWidth="1"/>
  </cols>
  <sheetData>
    <row r="1" spans="1:49" s="24" customFormat="1" ht="20.25" customHeight="1">
      <c r="A1" s="21"/>
      <c r="B1" s="22"/>
      <c r="C1" s="22"/>
      <c r="D1" s="22"/>
      <c r="E1" s="22"/>
      <c r="F1" s="22"/>
      <c r="G1" s="22"/>
      <c r="H1" s="22"/>
      <c r="I1" s="23"/>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3"/>
    </row>
    <row r="2" spans="1:49" s="24" customFormat="1" ht="35.25">
      <c r="A2" s="25"/>
      <c r="B2" s="26"/>
      <c r="C2" s="26"/>
      <c r="D2" s="26"/>
      <c r="E2" s="26"/>
      <c r="F2" s="26"/>
      <c r="G2" s="26"/>
      <c r="H2" s="26"/>
      <c r="I2" s="27"/>
      <c r="J2" s="505" t="s">
        <v>0</v>
      </c>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7"/>
    </row>
    <row r="3" spans="1:49" s="24" customFormat="1" ht="35.25">
      <c r="A3" s="25"/>
      <c r="B3" s="26"/>
      <c r="C3" s="26"/>
      <c r="D3" s="26"/>
      <c r="E3" s="362"/>
      <c r="F3" s="26"/>
      <c r="G3" s="26"/>
      <c r="H3" s="26"/>
      <c r="I3" s="27"/>
      <c r="J3" s="505" t="s">
        <v>25</v>
      </c>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7"/>
    </row>
    <row r="4" spans="1:49" s="24" customFormat="1" ht="20.25" customHeight="1">
      <c r="A4" s="25"/>
      <c r="B4" s="26"/>
      <c r="C4" s="26"/>
      <c r="D4" s="26"/>
      <c r="E4" s="26"/>
      <c r="F4" s="26"/>
      <c r="G4" s="26"/>
      <c r="H4" s="26"/>
      <c r="I4" s="27"/>
      <c r="J4" s="26"/>
      <c r="K4" s="26"/>
      <c r="L4" s="26"/>
      <c r="M4" s="26"/>
      <c r="N4" s="26"/>
      <c r="O4" s="26"/>
      <c r="P4" s="26"/>
      <c r="Q4" s="26"/>
      <c r="R4" s="26"/>
      <c r="S4" s="26"/>
      <c r="T4" s="26"/>
      <c r="U4" s="26"/>
      <c r="V4" s="26"/>
      <c r="W4" s="26"/>
      <c r="X4" s="26"/>
      <c r="Y4" s="29"/>
      <c r="Z4" s="26"/>
      <c r="AA4" s="26"/>
      <c r="AB4" s="26"/>
      <c r="AC4" s="26"/>
      <c r="AD4" s="26"/>
      <c r="AE4" s="26"/>
      <c r="AF4" s="26"/>
      <c r="AG4" s="26"/>
      <c r="AH4" s="26"/>
      <c r="AI4" s="26"/>
      <c r="AJ4" s="26"/>
      <c r="AK4" s="26"/>
      <c r="AL4" s="26"/>
      <c r="AM4" s="26"/>
      <c r="AN4" s="26"/>
      <c r="AO4" s="26"/>
      <c r="AP4" s="26"/>
      <c r="AQ4" s="362"/>
      <c r="AR4" s="26"/>
      <c r="AS4" s="26"/>
      <c r="AT4" s="26"/>
      <c r="AU4" s="26"/>
      <c r="AV4" s="26"/>
      <c r="AW4" s="27"/>
    </row>
    <row r="5" spans="1:49" s="24" customFormat="1" ht="20.25" customHeight="1">
      <c r="A5" s="25"/>
      <c r="B5" s="26"/>
      <c r="C5" s="26"/>
      <c r="D5" s="26"/>
      <c r="E5" s="26"/>
      <c r="F5" s="26"/>
      <c r="G5" s="26"/>
      <c r="H5" s="26"/>
      <c r="I5" s="27"/>
      <c r="J5" s="508" t="s">
        <v>26</v>
      </c>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7"/>
    </row>
    <row r="6" spans="1:49" s="24" customFormat="1" ht="20.25" customHeight="1">
      <c r="A6" s="30"/>
      <c r="B6" s="31"/>
      <c r="C6" s="32"/>
      <c r="D6" s="31"/>
      <c r="E6" s="177" t="s">
        <v>1</v>
      </c>
      <c r="F6" s="31"/>
      <c r="G6" s="31"/>
      <c r="H6" s="31"/>
      <c r="I6" s="33"/>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2"/>
      <c r="AT6" s="31"/>
      <c r="AU6" s="31"/>
      <c r="AV6" s="31"/>
      <c r="AW6" s="33"/>
    </row>
    <row r="7" spans="1:49" s="24" customFormat="1" ht="20.25" customHeight="1">
      <c r="A7" s="26"/>
      <c r="B7" s="26"/>
      <c r="C7" s="170"/>
      <c r="D7" s="26"/>
      <c r="E7" s="170"/>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170"/>
      <c r="AT7" s="26"/>
      <c r="AU7" s="26"/>
      <c r="AV7" s="26"/>
      <c r="AW7" s="26"/>
    </row>
    <row r="8" spans="1:50" s="24" customFormat="1" ht="20.25" customHeight="1">
      <c r="A8" s="512" t="s">
        <v>444</v>
      </c>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26"/>
      <c r="AX8" s="26"/>
    </row>
    <row r="9" spans="1:50" s="24" customFormat="1" ht="20.25" customHeight="1">
      <c r="A9" s="512"/>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26"/>
      <c r="AX9" s="26"/>
    </row>
    <row r="10" spans="1:50" s="24" customFormat="1" ht="20.25" customHeight="1">
      <c r="A10" s="512" t="s">
        <v>133</v>
      </c>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26"/>
      <c r="AX10" s="26"/>
    </row>
    <row r="11" spans="1:50" s="24" customFormat="1" ht="20.25" customHeight="1">
      <c r="A11" s="512"/>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26"/>
      <c r="AX11" s="26"/>
    </row>
    <row r="12" spans="1:50" s="24" customFormat="1" ht="20.25" customHeight="1">
      <c r="A12" s="512" t="s">
        <v>127</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26"/>
      <c r="AX12" s="26"/>
    </row>
    <row r="13" spans="1:50" s="24" customFormat="1" ht="20.25" customHeight="1">
      <c r="A13" s="512"/>
      <c r="B13" s="512"/>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26"/>
      <c r="AX13" s="26"/>
    </row>
    <row r="14" s="24" customFormat="1" ht="20.25" customHeight="1">
      <c r="A14" s="26"/>
    </row>
    <row r="15" spans="1:49" s="24" customFormat="1" ht="49.5" customHeight="1">
      <c r="A15" s="515" t="s">
        <v>359</v>
      </c>
      <c r="B15" s="5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row>
    <row r="16" spans="2:49" s="34" customFormat="1" ht="20.25" customHeight="1">
      <c r="B16" s="514"/>
      <c r="C16" s="514"/>
      <c r="D16" s="514"/>
      <c r="E16" s="514"/>
      <c r="F16" s="514"/>
      <c r="G16" s="514"/>
      <c r="H16" s="514"/>
      <c r="I16" s="514"/>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3" t="s">
        <v>443</v>
      </c>
      <c r="AP16" s="513"/>
      <c r="AQ16" s="513"/>
      <c r="AR16" s="513"/>
      <c r="AS16" s="513"/>
      <c r="AT16" s="513"/>
      <c r="AU16" s="513"/>
      <c r="AV16" s="513"/>
      <c r="AW16" s="513"/>
    </row>
    <row r="17" s="24" customFormat="1" ht="20.25" customHeight="1" thickBot="1"/>
    <row r="18" spans="1:49" s="37" customFormat="1" ht="20.25" customHeight="1" thickBot="1">
      <c r="A18" s="517" t="s">
        <v>2</v>
      </c>
      <c r="B18" s="518"/>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9"/>
    </row>
    <row r="19" s="38" customFormat="1" ht="20.25" customHeight="1">
      <c r="Y19" s="39"/>
    </row>
    <row r="20" spans="1:49" s="43" customFormat="1" ht="20.25" customHeight="1">
      <c r="A20" s="40" t="s">
        <v>47</v>
      </c>
      <c r="B20" s="4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1:49" s="1" customFormat="1" ht="20.25" customHeight="1">
      <c r="A21" s="2" t="s">
        <v>48</v>
      </c>
      <c r="B21" s="4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row>
    <row r="22" s="1" customFormat="1" ht="20.25" customHeight="1"/>
    <row r="23" s="1" customFormat="1" ht="20.25" customHeight="1">
      <c r="B23" s="2" t="s">
        <v>50</v>
      </c>
    </row>
    <row r="24" s="1" customFormat="1" ht="20.25" customHeight="1"/>
    <row r="25" spans="1:48" s="1" customFormat="1" ht="20.25" customHeight="1">
      <c r="A25" s="45"/>
      <c r="B25" s="45" t="s">
        <v>49</v>
      </c>
      <c r="C25" s="45"/>
      <c r="D25" s="45"/>
      <c r="E25" s="45"/>
      <c r="F25" s="45"/>
      <c r="G25" s="45"/>
      <c r="H25" s="45"/>
      <c r="I25" s="45"/>
      <c r="J25" s="509"/>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1"/>
    </row>
    <row r="26" spans="2:48" s="1" customFormat="1" ht="20.25" customHeight="1">
      <c r="B26" s="45"/>
      <c r="C26" s="45"/>
      <c r="D26" s="45"/>
      <c r="E26" s="45"/>
      <c r="F26" s="45"/>
      <c r="G26" s="45"/>
      <c r="H26" s="45"/>
      <c r="I26" s="45"/>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3:48" s="1" customFormat="1" ht="20.25" customHeight="1">
      <c r="C27" s="45"/>
      <c r="E27" s="45"/>
      <c r="F27" s="45"/>
      <c r="G27" s="45"/>
      <c r="H27" s="45"/>
      <c r="I27" s="45"/>
      <c r="J27" s="45" t="s">
        <v>51</v>
      </c>
      <c r="T27" s="294"/>
      <c r="U27" s="4" t="s">
        <v>81</v>
      </c>
      <c r="V27" s="3"/>
      <c r="W27" s="3"/>
      <c r="X27" s="3"/>
      <c r="Y27" s="3"/>
      <c r="Z27" s="4"/>
      <c r="AA27" s="4"/>
      <c r="AB27" s="4"/>
      <c r="AC27" s="4"/>
      <c r="AD27" s="4"/>
      <c r="AE27" s="4"/>
      <c r="AF27" s="4"/>
      <c r="AG27" s="294"/>
      <c r="AH27" s="4" t="s">
        <v>29</v>
      </c>
      <c r="AI27" s="3"/>
      <c r="AJ27" s="3"/>
      <c r="AK27" s="3"/>
      <c r="AL27" s="3"/>
      <c r="AM27" s="4"/>
      <c r="AN27" s="4"/>
      <c r="AO27" s="4"/>
      <c r="AP27" s="4"/>
      <c r="AQ27" s="4"/>
      <c r="AR27" s="4"/>
      <c r="AS27" s="4"/>
      <c r="AT27" s="4"/>
      <c r="AU27" s="4"/>
      <c r="AV27" s="4"/>
    </row>
    <row r="28" spans="2:48" s="1" customFormat="1" ht="20.25" customHeight="1">
      <c r="B28" s="45"/>
      <c r="C28" s="45"/>
      <c r="D28" s="45"/>
      <c r="E28" s="45"/>
      <c r="F28" s="45"/>
      <c r="G28" s="45"/>
      <c r="H28" s="45"/>
      <c r="I28" s="45"/>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2:48" s="1" customFormat="1" ht="20.25" customHeight="1">
      <c r="B29" s="45" t="s">
        <v>28</v>
      </c>
      <c r="C29" s="45"/>
      <c r="D29" s="45"/>
      <c r="E29" s="45"/>
      <c r="F29" s="45"/>
      <c r="G29" s="45"/>
      <c r="H29" s="45"/>
      <c r="I29" s="45"/>
      <c r="J29" s="509"/>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1"/>
    </row>
    <row r="30" spans="2:48" s="1" customFormat="1" ht="20.25" customHeight="1">
      <c r="B30" s="2"/>
      <c r="C30" s="44"/>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2:48" s="1" customFormat="1" ht="20.25" customHeight="1">
      <c r="B31" s="2" t="s">
        <v>3</v>
      </c>
      <c r="C31" s="3"/>
      <c r="D31" s="3"/>
      <c r="E31" s="3"/>
      <c r="F31" s="193"/>
      <c r="G31" s="3"/>
      <c r="H31" s="3"/>
      <c r="J31" s="294"/>
      <c r="K31" s="2" t="s">
        <v>4</v>
      </c>
      <c r="L31" s="3"/>
      <c r="M31" s="3"/>
      <c r="N31" s="3"/>
      <c r="O31" s="3"/>
      <c r="P31" s="3"/>
      <c r="Q31" s="3"/>
      <c r="R31" s="3"/>
      <c r="S31" s="294"/>
      <c r="T31" s="2" t="s">
        <v>5</v>
      </c>
      <c r="U31" s="3"/>
      <c r="V31" s="3"/>
      <c r="W31" s="484"/>
      <c r="X31" s="484"/>
      <c r="Y31" s="484"/>
      <c r="Z31" s="484"/>
      <c r="AA31" s="484"/>
      <c r="AB31" s="484"/>
      <c r="AC31" s="484"/>
      <c r="AD31" s="484"/>
      <c r="AE31" s="484"/>
      <c r="AF31" s="484"/>
      <c r="AG31" s="484"/>
      <c r="AH31" s="484"/>
      <c r="AI31" s="484"/>
      <c r="AJ31" s="484"/>
      <c r="AK31" s="484"/>
      <c r="AL31" s="484"/>
      <c r="AM31" s="484"/>
      <c r="AN31" s="484"/>
      <c r="AO31" s="484"/>
      <c r="AP31" s="484"/>
      <c r="AQ31" s="484"/>
      <c r="AR31" s="3"/>
      <c r="AS31" s="3"/>
      <c r="AT31" s="3"/>
      <c r="AV31" s="46" t="s">
        <v>6</v>
      </c>
    </row>
    <row r="32" spans="2:48" s="1" customFormat="1" ht="20.25" customHeight="1">
      <c r="B32" s="2"/>
      <c r="C32" s="3"/>
      <c r="D32" s="3"/>
      <c r="E32" s="3"/>
      <c r="F32" s="3"/>
      <c r="G32" s="3"/>
      <c r="H32" s="3"/>
      <c r="J32" s="8"/>
      <c r="K32" s="4"/>
      <c r="L32" s="3"/>
      <c r="M32" s="3"/>
      <c r="N32" s="3"/>
      <c r="O32" s="3"/>
      <c r="P32" s="3"/>
      <c r="Q32" s="3"/>
      <c r="R32" s="3"/>
      <c r="S32" s="8"/>
      <c r="T32" s="4"/>
      <c r="U32" s="3"/>
      <c r="V32" s="10"/>
      <c r="W32" s="11"/>
      <c r="X32" s="11"/>
      <c r="Y32" s="11"/>
      <c r="Z32" s="11"/>
      <c r="AA32" s="11"/>
      <c r="AB32" s="11"/>
      <c r="AC32" s="11"/>
      <c r="AD32" s="11"/>
      <c r="AE32" s="11"/>
      <c r="AF32" s="11"/>
      <c r="AG32" s="11"/>
      <c r="AH32" s="11"/>
      <c r="AI32" s="11"/>
      <c r="AJ32" s="11"/>
      <c r="AK32" s="11"/>
      <c r="AL32" s="11"/>
      <c r="AM32" s="11"/>
      <c r="AN32" s="11"/>
      <c r="AO32" s="11"/>
      <c r="AP32" s="11"/>
      <c r="AQ32" s="11"/>
      <c r="AR32" s="11"/>
      <c r="AS32" s="3"/>
      <c r="AT32" s="3"/>
      <c r="AU32" s="3"/>
      <c r="AV32" s="5"/>
    </row>
    <row r="33" spans="2:48" s="1" customFormat="1" ht="24.75" customHeight="1">
      <c r="B33" s="2" t="s">
        <v>53</v>
      </c>
      <c r="C33" s="3"/>
      <c r="D33" s="3"/>
      <c r="E33" s="3"/>
      <c r="F33" s="3"/>
      <c r="G33" s="486"/>
      <c r="H33" s="487"/>
      <c r="I33" s="487"/>
      <c r="J33" s="487"/>
      <c r="K33" s="487"/>
      <c r="L33" s="487"/>
      <c r="M33" s="487"/>
      <c r="N33" s="487"/>
      <c r="O33" s="487"/>
      <c r="P33" s="487"/>
      <c r="Q33" s="487"/>
      <c r="R33" s="487"/>
      <c r="S33" s="487"/>
      <c r="T33" s="487"/>
      <c r="U33" s="487"/>
      <c r="V33" s="488"/>
      <c r="X33" s="11"/>
      <c r="Y33" s="11"/>
      <c r="Z33" s="17" t="s">
        <v>134</v>
      </c>
      <c r="AF33" s="14"/>
      <c r="AK33" s="489"/>
      <c r="AL33" s="490"/>
      <c r="AM33" s="490"/>
      <c r="AN33" s="490"/>
      <c r="AO33" s="490"/>
      <c r="AP33" s="490"/>
      <c r="AQ33" s="490"/>
      <c r="AR33" s="490"/>
      <c r="AS33" s="490"/>
      <c r="AT33" s="490"/>
      <c r="AU33" s="491"/>
      <c r="AV33" s="5"/>
    </row>
    <row r="34" spans="2:48" s="1" customFormat="1" ht="20.25" customHeight="1">
      <c r="B34" s="2"/>
      <c r="C34" s="3"/>
      <c r="D34" s="3"/>
      <c r="E34" s="3"/>
      <c r="F34" s="3"/>
      <c r="G34" s="3"/>
      <c r="H34" s="3"/>
      <c r="J34" s="8"/>
      <c r="K34" s="4"/>
      <c r="L34" s="3"/>
      <c r="M34" s="3"/>
      <c r="N34" s="3"/>
      <c r="O34" s="3"/>
      <c r="P34" s="3"/>
      <c r="Q34" s="3"/>
      <c r="R34" s="3"/>
      <c r="S34" s="8"/>
      <c r="T34" s="4"/>
      <c r="U34" s="3"/>
      <c r="V34" s="10"/>
      <c r="W34" s="11"/>
      <c r="X34" s="11"/>
      <c r="Y34" s="11"/>
      <c r="Z34" s="11"/>
      <c r="AA34" s="11"/>
      <c r="AB34" s="11"/>
      <c r="AC34" s="11"/>
      <c r="AD34" s="11"/>
      <c r="AE34" s="11"/>
      <c r="AF34" s="11"/>
      <c r="AG34" s="11"/>
      <c r="AH34" s="11"/>
      <c r="AI34" s="11"/>
      <c r="AJ34" s="11"/>
      <c r="AK34" s="11"/>
      <c r="AL34" s="11"/>
      <c r="AM34" s="11"/>
      <c r="AN34" s="11"/>
      <c r="AO34" s="11"/>
      <c r="AP34" s="11"/>
      <c r="AQ34" s="11"/>
      <c r="AR34" s="11"/>
      <c r="AS34" s="3"/>
      <c r="AT34" s="3"/>
      <c r="AU34" s="3"/>
      <c r="AV34" s="5"/>
    </row>
    <row r="35" spans="2:48" s="1" customFormat="1" ht="20.25" customHeight="1">
      <c r="B35" s="13" t="s">
        <v>291</v>
      </c>
      <c r="C35" s="3"/>
      <c r="D35" s="3"/>
      <c r="E35" s="3"/>
      <c r="F35" s="3"/>
      <c r="G35" s="3"/>
      <c r="H35" s="3"/>
      <c r="J35" s="8"/>
      <c r="K35" s="4"/>
      <c r="L35" s="3"/>
      <c r="M35" s="3"/>
      <c r="N35" s="3"/>
      <c r="O35" s="3"/>
      <c r="P35" s="3"/>
      <c r="Q35" s="3"/>
      <c r="R35" s="3"/>
      <c r="S35" s="8"/>
      <c r="T35" s="4"/>
      <c r="U35" s="3"/>
      <c r="V35" s="10"/>
      <c r="W35" s="11"/>
      <c r="X35" s="11"/>
      <c r="Y35" s="11"/>
      <c r="Z35" s="11"/>
      <c r="AA35" s="492">
        <v>43845</v>
      </c>
      <c r="AB35" s="493"/>
      <c r="AC35" s="493"/>
      <c r="AD35" s="493"/>
      <c r="AE35" s="493"/>
      <c r="AF35" s="494"/>
      <c r="AU35" s="3"/>
      <c r="AV35" s="5"/>
    </row>
    <row r="36" spans="2:48" s="1" customFormat="1" ht="20.25" customHeight="1">
      <c r="B36" s="2"/>
      <c r="C36" s="3"/>
      <c r="D36" s="3"/>
      <c r="E36" s="3"/>
      <c r="F36" s="3"/>
      <c r="G36" s="3"/>
      <c r="H36" s="3"/>
      <c r="J36" s="8"/>
      <c r="K36" s="4"/>
      <c r="L36" s="3"/>
      <c r="M36" s="3"/>
      <c r="N36" s="3"/>
      <c r="O36" s="3"/>
      <c r="P36" s="3"/>
      <c r="Q36" s="3"/>
      <c r="R36" s="3"/>
      <c r="S36" s="8"/>
      <c r="T36" s="4"/>
      <c r="U36" s="3"/>
      <c r="V36" s="10"/>
      <c r="W36" s="11"/>
      <c r="X36" s="11"/>
      <c r="Y36" s="11"/>
      <c r="Z36" s="11"/>
      <c r="AA36" s="11"/>
      <c r="AB36" s="11"/>
      <c r="AC36" s="11"/>
      <c r="AD36" s="11"/>
      <c r="AE36" s="11"/>
      <c r="AF36" s="11"/>
      <c r="AG36" s="11"/>
      <c r="AH36" s="11"/>
      <c r="AI36" s="11"/>
      <c r="AJ36" s="11"/>
      <c r="AK36" s="11"/>
      <c r="AL36" s="11"/>
      <c r="AM36" s="11"/>
      <c r="AN36" s="11"/>
      <c r="AO36" s="11"/>
      <c r="AP36" s="11"/>
      <c r="AQ36" s="11"/>
      <c r="AR36" s="11"/>
      <c r="AS36" s="3"/>
      <c r="AT36" s="3"/>
      <c r="AU36" s="3"/>
      <c r="AV36" s="5"/>
    </row>
    <row r="37" spans="2:48" s="1" customFormat="1" ht="20.25" customHeight="1">
      <c r="B37" s="182"/>
      <c r="C37" s="191"/>
      <c r="D37" s="54"/>
      <c r="E37" s="183"/>
      <c r="F37" s="57"/>
      <c r="G37" s="57"/>
      <c r="H37" s="57"/>
      <c r="I37" s="54"/>
      <c r="J37" s="184"/>
      <c r="K37" s="185"/>
      <c r="L37" s="57"/>
      <c r="M37" s="57"/>
      <c r="N37" s="57"/>
      <c r="O37" s="57"/>
      <c r="P37" s="57"/>
      <c r="Q37" s="57"/>
      <c r="R37" s="57"/>
      <c r="S37" s="184"/>
      <c r="T37" s="185"/>
      <c r="U37" s="57"/>
      <c r="V37" s="186"/>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57"/>
      <c r="AT37" s="57"/>
      <c r="AU37" s="57"/>
      <c r="AV37" s="5"/>
    </row>
    <row r="38" spans="2:48" s="1" customFormat="1" ht="20.25" customHeight="1">
      <c r="B38" s="182"/>
      <c r="C38" s="57"/>
      <c r="D38" s="57"/>
      <c r="E38" s="57"/>
      <c r="F38" s="57"/>
      <c r="G38" s="57"/>
      <c r="H38" s="57"/>
      <c r="I38" s="54"/>
      <c r="J38" s="184"/>
      <c r="K38" s="185"/>
      <c r="L38" s="57"/>
      <c r="M38" s="57"/>
      <c r="N38" s="57"/>
      <c r="O38" s="57"/>
      <c r="P38" s="57"/>
      <c r="Q38" s="57"/>
      <c r="R38" s="57"/>
      <c r="S38" s="184"/>
      <c r="T38" s="185"/>
      <c r="U38" s="57"/>
      <c r="V38" s="186"/>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57"/>
      <c r="AT38" s="57"/>
      <c r="AU38" s="57"/>
      <c r="AV38" s="5"/>
    </row>
    <row r="39" spans="2:47" s="1" customFormat="1" ht="20.25" customHeight="1">
      <c r="B39" s="2" t="s">
        <v>143</v>
      </c>
      <c r="C39" s="57"/>
      <c r="D39" s="57"/>
      <c r="E39" s="183"/>
      <c r="F39" s="57"/>
      <c r="G39" s="57"/>
      <c r="H39" s="54"/>
      <c r="I39" s="54"/>
      <c r="J39" s="54"/>
      <c r="K39" s="54"/>
      <c r="L39" s="54"/>
      <c r="M39" s="54"/>
      <c r="N39" s="54"/>
      <c r="O39" s="54"/>
      <c r="P39" s="54"/>
      <c r="Q39" s="54"/>
      <c r="R39" s="54"/>
      <c r="S39" s="54"/>
      <c r="T39" s="54"/>
      <c r="U39" s="188"/>
      <c r="V39" s="188"/>
      <c r="W39" s="188"/>
      <c r="X39" s="188"/>
      <c r="Y39" s="188"/>
      <c r="Z39" s="188"/>
      <c r="AA39" s="188"/>
      <c r="AB39" s="54"/>
      <c r="AC39" s="189"/>
      <c r="AD39" s="57"/>
      <c r="AE39" s="57"/>
      <c r="AF39" s="184"/>
      <c r="AG39" s="481"/>
      <c r="AH39" s="481"/>
      <c r="AI39" s="481"/>
      <c r="AJ39" s="481"/>
      <c r="AK39" s="481"/>
      <c r="AL39" s="481"/>
      <c r="AM39" s="481"/>
      <c r="AN39" s="481"/>
      <c r="AO39" s="481"/>
      <c r="AP39" s="481"/>
      <c r="AQ39" s="481"/>
      <c r="AR39" s="54"/>
      <c r="AS39" s="54"/>
      <c r="AT39" s="54"/>
      <c r="AU39" s="54"/>
    </row>
    <row r="40" spans="2:47" s="1" customFormat="1" ht="20.25" customHeight="1">
      <c r="B40" s="2"/>
      <c r="C40" s="57"/>
      <c r="D40" s="57"/>
      <c r="E40" s="183"/>
      <c r="F40" s="57"/>
      <c r="G40" s="57"/>
      <c r="H40" s="54"/>
      <c r="I40" s="54"/>
      <c r="J40" s="54"/>
      <c r="K40" s="54"/>
      <c r="L40" s="54"/>
      <c r="M40" s="54"/>
      <c r="N40" s="54"/>
      <c r="O40" s="54"/>
      <c r="P40" s="54"/>
      <c r="Q40" s="54"/>
      <c r="R40" s="54"/>
      <c r="S40" s="54"/>
      <c r="T40" s="54"/>
      <c r="U40" s="194"/>
      <c r="V40" s="194"/>
      <c r="W40" s="194"/>
      <c r="X40" s="194"/>
      <c r="Y40" s="194"/>
      <c r="Z40" s="194"/>
      <c r="AA40" s="194"/>
      <c r="AB40" s="54"/>
      <c r="AC40" s="189"/>
      <c r="AD40" s="57"/>
      <c r="AE40" s="57"/>
      <c r="AF40" s="184"/>
      <c r="AG40" s="195"/>
      <c r="AH40" s="195"/>
      <c r="AI40" s="195"/>
      <c r="AJ40" s="195"/>
      <c r="AK40" s="195"/>
      <c r="AL40" s="195"/>
      <c r="AM40" s="195"/>
      <c r="AN40" s="195"/>
      <c r="AO40" s="195"/>
      <c r="AP40" s="195"/>
      <c r="AQ40" s="195"/>
      <c r="AR40" s="54"/>
      <c r="AS40" s="54"/>
      <c r="AT40" s="54"/>
      <c r="AU40" s="54"/>
    </row>
    <row r="41" spans="2:47" s="1" customFormat="1" ht="20.25" customHeight="1">
      <c r="B41" s="2"/>
      <c r="C41" s="319" t="s">
        <v>144</v>
      </c>
      <c r="D41" s="57"/>
      <c r="E41" s="183" t="s">
        <v>145</v>
      </c>
      <c r="F41" s="57"/>
      <c r="G41" s="57"/>
      <c r="H41" s="54"/>
      <c r="I41" s="54"/>
      <c r="J41" s="54"/>
      <c r="K41" s="54"/>
      <c r="L41" s="54"/>
      <c r="M41" s="54"/>
      <c r="N41" s="54"/>
      <c r="O41" s="54"/>
      <c r="P41" s="54"/>
      <c r="Q41" s="54"/>
      <c r="R41" s="54"/>
      <c r="S41" s="54"/>
      <c r="T41" s="54"/>
      <c r="U41" s="194"/>
      <c r="V41" s="194"/>
      <c r="W41" s="194"/>
      <c r="X41" s="194"/>
      <c r="Y41" s="194"/>
      <c r="Z41" s="194"/>
      <c r="AA41" s="194"/>
      <c r="AB41" s="54"/>
      <c r="AC41" s="189"/>
      <c r="AD41" s="57"/>
      <c r="AE41" s="57"/>
      <c r="AF41" s="184"/>
      <c r="AG41" s="195"/>
      <c r="AH41" s="195"/>
      <c r="AI41" s="195"/>
      <c r="AJ41" s="195"/>
      <c r="AK41" s="195"/>
      <c r="AL41" s="195"/>
      <c r="AM41" s="195"/>
      <c r="AN41" s="195"/>
      <c r="AO41" s="195"/>
      <c r="AP41" s="195"/>
      <c r="AQ41" s="195"/>
      <c r="AR41" s="54"/>
      <c r="AS41" s="54"/>
      <c r="AT41" s="54"/>
      <c r="AU41" s="54"/>
    </row>
    <row r="42" spans="2:36" s="1" customFormat="1" ht="20.25" customHeight="1">
      <c r="B42" s="2"/>
      <c r="C42" s="3"/>
      <c r="D42" s="3"/>
      <c r="E42" s="3"/>
      <c r="F42" s="3"/>
      <c r="G42" s="3"/>
      <c r="H42" s="3"/>
      <c r="J42" s="8"/>
      <c r="K42" s="4"/>
      <c r="AI42" s="11"/>
      <c r="AJ42" s="11"/>
    </row>
    <row r="43" spans="2:48" s="1" customFormat="1" ht="20.25" customHeight="1">
      <c r="B43" s="2"/>
      <c r="C43" s="319" t="s">
        <v>144</v>
      </c>
      <c r="E43" s="12" t="s">
        <v>146</v>
      </c>
      <c r="F43" s="3"/>
      <c r="G43" s="3"/>
      <c r="H43" s="3"/>
      <c r="J43" s="8"/>
      <c r="K43" s="4"/>
      <c r="L43" s="3"/>
      <c r="M43" s="3"/>
      <c r="N43" s="3"/>
      <c r="O43" s="3"/>
      <c r="P43" s="3"/>
      <c r="Q43" s="3"/>
      <c r="R43" s="3"/>
      <c r="S43" s="8"/>
      <c r="T43" s="4"/>
      <c r="U43" s="3"/>
      <c r="V43" s="10"/>
      <c r="W43" s="11"/>
      <c r="X43" s="11"/>
      <c r="Y43" s="11"/>
      <c r="Z43" s="11"/>
      <c r="AA43" s="11"/>
      <c r="AB43" s="11"/>
      <c r="AC43" s="11"/>
      <c r="AD43" s="190"/>
      <c r="AE43" s="190"/>
      <c r="AF43" s="190"/>
      <c r="AG43" s="190"/>
      <c r="AH43" s="190"/>
      <c r="AI43" s="190"/>
      <c r="AJ43" s="190"/>
      <c r="AK43" s="190"/>
      <c r="AL43" s="190"/>
      <c r="AM43" s="190"/>
      <c r="AN43" s="190"/>
      <c r="AO43" s="190"/>
      <c r="AP43" s="190"/>
      <c r="AQ43" s="190"/>
      <c r="AR43" s="190"/>
      <c r="AS43" s="190"/>
      <c r="AT43" s="190"/>
      <c r="AU43" s="190"/>
      <c r="AV43" s="190"/>
    </row>
    <row r="44" spans="2:48" s="1" customFormat="1" ht="20.25" customHeight="1">
      <c r="B44" s="2"/>
      <c r="C44" s="3"/>
      <c r="D44" s="3"/>
      <c r="E44" s="3"/>
      <c r="F44" s="3"/>
      <c r="G44" s="3"/>
      <c r="H44" s="3"/>
      <c r="J44" s="8"/>
      <c r="K44" s="4"/>
      <c r="L44" s="3"/>
      <c r="M44" s="3"/>
      <c r="N44" s="3"/>
      <c r="O44" s="3"/>
      <c r="P44" s="3"/>
      <c r="Q44" s="3"/>
      <c r="R44" s="3"/>
      <c r="S44" s="8"/>
      <c r="T44" s="4"/>
      <c r="U44" s="3"/>
      <c r="V44" s="10"/>
      <c r="W44" s="11"/>
      <c r="X44" s="11"/>
      <c r="Y44" s="11"/>
      <c r="Z44" s="11"/>
      <c r="AA44" s="11"/>
      <c r="AB44" s="11"/>
      <c r="AC44" s="11"/>
      <c r="AD44" s="11"/>
      <c r="AE44" s="11"/>
      <c r="AF44" s="11"/>
      <c r="AG44" s="11"/>
      <c r="AH44" s="11"/>
      <c r="AI44" s="11"/>
      <c r="AJ44" s="11"/>
      <c r="AK44" s="11"/>
      <c r="AL44" s="11"/>
      <c r="AM44" s="11"/>
      <c r="AN44" s="11"/>
      <c r="AO44" s="11"/>
      <c r="AP44" s="11"/>
      <c r="AQ44" s="11"/>
      <c r="AR44" s="11"/>
      <c r="AS44" s="3"/>
      <c r="AT44" s="3"/>
      <c r="AU44" s="3"/>
      <c r="AV44" s="5"/>
    </row>
    <row r="45" spans="2:48" s="1" customFormat="1" ht="20.25" customHeight="1">
      <c r="B45" s="2"/>
      <c r="C45" s="294"/>
      <c r="D45" s="3"/>
      <c r="E45" s="17" t="s">
        <v>5</v>
      </c>
      <c r="F45" s="3"/>
      <c r="G45" s="3"/>
      <c r="H45" s="3"/>
      <c r="I45" s="495"/>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7"/>
    </row>
    <row r="46" spans="2:48" s="1" customFormat="1" ht="20.25" customHeight="1">
      <c r="B46" s="2"/>
      <c r="C46" s="3"/>
      <c r="D46" s="3"/>
      <c r="E46" s="3"/>
      <c r="F46" s="3"/>
      <c r="G46" s="3"/>
      <c r="H46" s="3"/>
      <c r="J46" s="8"/>
      <c r="K46" s="4"/>
      <c r="L46" s="3"/>
      <c r="M46" s="3"/>
      <c r="N46" s="3"/>
      <c r="O46" s="3"/>
      <c r="P46" s="3"/>
      <c r="Q46" s="3"/>
      <c r="R46" s="3"/>
      <c r="S46" s="8"/>
      <c r="T46" s="4"/>
      <c r="U46" s="3"/>
      <c r="V46" s="10"/>
      <c r="W46" s="11"/>
      <c r="X46" s="11"/>
      <c r="Y46" s="11"/>
      <c r="Z46" s="11"/>
      <c r="AA46" s="11"/>
      <c r="AB46" s="11"/>
      <c r="AC46" s="11"/>
      <c r="AD46" s="11"/>
      <c r="AE46" s="11"/>
      <c r="AF46" s="11"/>
      <c r="AG46" s="11"/>
      <c r="AH46" s="11"/>
      <c r="AI46" s="11"/>
      <c r="AJ46" s="11"/>
      <c r="AK46" s="11"/>
      <c r="AL46" s="11"/>
      <c r="AM46" s="11"/>
      <c r="AN46" s="11"/>
      <c r="AO46" s="11"/>
      <c r="AP46" s="11"/>
      <c r="AQ46" s="11"/>
      <c r="AR46" s="11"/>
      <c r="AS46" s="3"/>
      <c r="AT46" s="3"/>
      <c r="AU46" s="3"/>
      <c r="AV46" s="5"/>
    </row>
    <row r="47" spans="2:48" s="1" customFormat="1" ht="20.25" customHeight="1">
      <c r="B47" s="2"/>
      <c r="C47" s="294"/>
      <c r="D47" s="3"/>
      <c r="E47" s="17" t="s">
        <v>5</v>
      </c>
      <c r="F47" s="3"/>
      <c r="G47" s="3"/>
      <c r="H47" s="3"/>
      <c r="I47" s="495"/>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7"/>
    </row>
    <row r="48" spans="2:48" s="1" customFormat="1" ht="20.25" customHeight="1">
      <c r="B48" s="2"/>
      <c r="C48" s="3"/>
      <c r="D48" s="3"/>
      <c r="E48" s="3"/>
      <c r="F48" s="3"/>
      <c r="G48" s="3"/>
      <c r="H48" s="3"/>
      <c r="J48" s="8"/>
      <c r="K48" s="4"/>
      <c r="L48" s="3"/>
      <c r="M48" s="3"/>
      <c r="N48" s="3"/>
      <c r="O48" s="3"/>
      <c r="P48" s="3"/>
      <c r="Q48" s="3"/>
      <c r="R48" s="3"/>
      <c r="S48" s="8"/>
      <c r="T48" s="4"/>
      <c r="U48" s="3"/>
      <c r="V48" s="10"/>
      <c r="W48" s="11"/>
      <c r="X48" s="11"/>
      <c r="Y48" s="11"/>
      <c r="Z48" s="11"/>
      <c r="AA48" s="11"/>
      <c r="AB48" s="11"/>
      <c r="AC48" s="11"/>
      <c r="AD48" s="11"/>
      <c r="AE48" s="11"/>
      <c r="AF48" s="11"/>
      <c r="AG48" s="11"/>
      <c r="AH48" s="11"/>
      <c r="AI48" s="11"/>
      <c r="AJ48" s="11"/>
      <c r="AK48" s="11"/>
      <c r="AL48" s="11"/>
      <c r="AM48" s="11"/>
      <c r="AN48" s="11"/>
      <c r="AO48" s="11"/>
      <c r="AP48" s="11"/>
      <c r="AQ48" s="11"/>
      <c r="AR48" s="11"/>
      <c r="AS48" s="3"/>
      <c r="AT48" s="3"/>
      <c r="AU48" s="3"/>
      <c r="AV48" s="5"/>
    </row>
    <row r="49" spans="2:48" s="1" customFormat="1" ht="20.25" customHeight="1">
      <c r="B49" s="2"/>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row>
    <row r="50" spans="2:48" s="1" customFormat="1" ht="20.25" customHeight="1">
      <c r="B50" s="12" t="s">
        <v>52</v>
      </c>
      <c r="C50" s="3"/>
      <c r="D50" s="3"/>
      <c r="E50" s="3"/>
      <c r="F50" s="3"/>
      <c r="G50" s="3"/>
      <c r="H50" s="3"/>
      <c r="J50" s="8"/>
      <c r="K50" s="4"/>
      <c r="L50" s="3"/>
      <c r="M50" s="3"/>
      <c r="N50" s="3"/>
      <c r="O50" s="3"/>
      <c r="P50" s="3"/>
      <c r="Q50" s="3"/>
      <c r="R50" s="3"/>
      <c r="S50" s="8"/>
      <c r="T50" s="4"/>
      <c r="U50" s="3"/>
      <c r="V50" s="10"/>
      <c r="W50" s="11"/>
      <c r="X50" s="11"/>
      <c r="Y50" s="11"/>
      <c r="Z50" s="11"/>
      <c r="AA50" s="11"/>
      <c r="AB50" s="11"/>
      <c r="AC50" s="11"/>
      <c r="AD50" s="11"/>
      <c r="AE50" s="11"/>
      <c r="AF50" s="11"/>
      <c r="AG50" s="11"/>
      <c r="AH50" s="11"/>
      <c r="AI50" s="11"/>
      <c r="AJ50" s="11"/>
      <c r="AK50" s="11"/>
      <c r="AL50" s="11"/>
      <c r="AM50" s="11"/>
      <c r="AN50" s="11"/>
      <c r="AO50" s="11"/>
      <c r="AP50" s="11"/>
      <c r="AQ50" s="11"/>
      <c r="AR50" s="11"/>
      <c r="AS50" s="3"/>
      <c r="AT50" s="3"/>
      <c r="AU50" s="3"/>
      <c r="AV50" s="5"/>
    </row>
    <row r="51" spans="2:48" s="1" customFormat="1" ht="20.25" customHeight="1">
      <c r="B51" s="2"/>
      <c r="C51" s="3"/>
      <c r="D51" s="3"/>
      <c r="E51" s="3"/>
      <c r="F51" s="3"/>
      <c r="G51" s="3"/>
      <c r="H51" s="3"/>
      <c r="J51" s="8"/>
      <c r="K51" s="4"/>
      <c r="L51" s="3"/>
      <c r="M51" s="3"/>
      <c r="N51" s="3"/>
      <c r="O51" s="3"/>
      <c r="P51" s="3"/>
      <c r="Q51" s="3"/>
      <c r="R51" s="3"/>
      <c r="S51" s="8"/>
      <c r="T51" s="4"/>
      <c r="U51" s="3"/>
      <c r="V51" s="10"/>
      <c r="W51" s="11"/>
      <c r="X51" s="11"/>
      <c r="Y51" s="11"/>
      <c r="Z51" s="11"/>
      <c r="AA51" s="11"/>
      <c r="AB51" s="11"/>
      <c r="AC51" s="11"/>
      <c r="AD51" s="11"/>
      <c r="AE51" s="11"/>
      <c r="AF51" s="11"/>
      <c r="AG51" s="11"/>
      <c r="AH51" s="11"/>
      <c r="AI51" s="11"/>
      <c r="AJ51" s="11"/>
      <c r="AK51" s="11"/>
      <c r="AL51" s="11"/>
      <c r="AM51" s="11"/>
      <c r="AN51" s="11"/>
      <c r="AO51" s="11"/>
      <c r="AP51" s="11"/>
      <c r="AQ51" s="11"/>
      <c r="AR51" s="11"/>
      <c r="AS51" s="3"/>
      <c r="AT51" s="3"/>
      <c r="AU51" s="3"/>
      <c r="AV51" s="5"/>
    </row>
    <row r="52" spans="1:49" s="1" customFormat="1" ht="20.25" customHeight="1">
      <c r="A52" s="4"/>
      <c r="B52" s="2" t="s">
        <v>152</v>
      </c>
      <c r="C52" s="4"/>
      <c r="D52" s="4"/>
      <c r="E52" s="4"/>
      <c r="F52" s="4"/>
      <c r="G52" s="485"/>
      <c r="H52" s="485"/>
      <c r="I52" s="485"/>
      <c r="J52" s="485"/>
      <c r="K52" s="485"/>
      <c r="L52" s="485"/>
      <c r="M52" s="485"/>
      <c r="P52" s="47" t="s">
        <v>7</v>
      </c>
      <c r="Q52" s="485"/>
      <c r="R52" s="485"/>
      <c r="S52" s="485"/>
      <c r="T52" s="485"/>
      <c r="U52" s="485"/>
      <c r="V52" s="485"/>
      <c r="W52" s="485"/>
      <c r="Z52" s="4"/>
      <c r="AA52" s="47" t="s">
        <v>8</v>
      </c>
      <c r="AB52" s="485"/>
      <c r="AC52" s="485"/>
      <c r="AD52" s="485"/>
      <c r="AE52" s="485"/>
      <c r="AF52" s="485"/>
      <c r="AG52" s="485"/>
      <c r="AH52" s="485"/>
      <c r="AK52" s="47" t="s">
        <v>9</v>
      </c>
      <c r="AL52" s="482"/>
      <c r="AM52" s="483"/>
      <c r="AN52" s="483"/>
      <c r="AO52" s="483"/>
      <c r="AP52" s="483"/>
      <c r="AQ52" s="483"/>
      <c r="AR52" s="483"/>
      <c r="AS52" s="483"/>
      <c r="AT52" s="483"/>
      <c r="AU52" s="483"/>
      <c r="AV52" s="483"/>
      <c r="AW52" s="4"/>
    </row>
    <row r="53" spans="2:48" s="1" customFormat="1" ht="20.25" customHeight="1">
      <c r="B53" s="2"/>
      <c r="C53" s="3"/>
      <c r="D53" s="3"/>
      <c r="E53" s="3"/>
      <c r="F53" s="3"/>
      <c r="G53" s="3"/>
      <c r="H53" s="3"/>
      <c r="I53" s="3"/>
      <c r="J53" s="4"/>
      <c r="K53" s="3"/>
      <c r="L53" s="3"/>
      <c r="M53" s="3"/>
      <c r="N53" s="3"/>
      <c r="O53" s="3"/>
      <c r="P53" s="3"/>
      <c r="Q53" s="3"/>
      <c r="R53" s="3"/>
      <c r="S53" s="3"/>
      <c r="T53" s="4"/>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9"/>
    </row>
    <row r="54" spans="2:36" s="1" customFormat="1" ht="20.25" customHeight="1">
      <c r="B54" s="2" t="s">
        <v>153</v>
      </c>
      <c r="F54" s="47" t="s">
        <v>27</v>
      </c>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4"/>
      <c r="AJ54" s="13" t="s">
        <v>54</v>
      </c>
    </row>
    <row r="55" spans="2:48" s="1" customFormat="1" ht="20.25" customHeight="1">
      <c r="B55" s="2"/>
      <c r="C55" s="3"/>
      <c r="D55" s="3"/>
      <c r="E55" s="3"/>
      <c r="F55" s="3"/>
      <c r="G55" s="3"/>
      <c r="H55" s="6"/>
      <c r="I55" s="6"/>
      <c r="J55" s="7"/>
      <c r="K55" s="6"/>
      <c r="L55" s="6"/>
      <c r="M55" s="6"/>
      <c r="N55" s="6"/>
      <c r="O55" s="6"/>
      <c r="P55" s="6"/>
      <c r="T55" s="6"/>
      <c r="U55" s="6"/>
      <c r="Z55" s="4"/>
      <c r="AE55" s="4"/>
      <c r="AF55" s="4"/>
      <c r="AG55" s="4"/>
      <c r="AH55" s="4"/>
      <c r="AI55" s="4"/>
      <c r="AJ55" s="4"/>
      <c r="AK55" s="4"/>
      <c r="AL55" s="4"/>
      <c r="AM55" s="4"/>
      <c r="AN55" s="4"/>
      <c r="AO55" s="4"/>
      <c r="AP55" s="4"/>
      <c r="AQ55" s="4"/>
      <c r="AR55" s="4"/>
      <c r="AS55" s="3"/>
      <c r="AT55" s="3"/>
      <c r="AU55" s="3"/>
      <c r="AV55" s="5"/>
    </row>
    <row r="56" spans="2:48" s="1" customFormat="1" ht="20.25" customHeight="1">
      <c r="B56" s="2" t="s">
        <v>154</v>
      </c>
      <c r="C56" s="3"/>
      <c r="D56" s="3"/>
      <c r="E56" s="3"/>
      <c r="F56" s="3"/>
      <c r="G56" s="3"/>
      <c r="H56" s="6"/>
      <c r="I56" s="6"/>
      <c r="J56" s="7"/>
      <c r="K56" s="6"/>
      <c r="L56" s="6"/>
      <c r="M56" s="6"/>
      <c r="N56" s="6"/>
      <c r="O56" s="6"/>
      <c r="P56" s="6"/>
      <c r="T56" s="6"/>
      <c r="U56" s="6"/>
      <c r="X56" s="501"/>
      <c r="Y56" s="501"/>
      <c r="Z56" s="501"/>
      <c r="AA56" s="501"/>
      <c r="AB56" s="501"/>
      <c r="AC56" s="501"/>
      <c r="AD56" s="501"/>
      <c r="AE56" s="501"/>
      <c r="AF56" s="501"/>
      <c r="AG56" s="501"/>
      <c r="AH56" s="501"/>
      <c r="AI56" s="501"/>
      <c r="AJ56" s="501"/>
      <c r="AK56" s="501"/>
      <c r="AL56" s="501"/>
      <c r="AM56" s="501"/>
      <c r="AN56" s="501"/>
      <c r="AO56" s="501"/>
      <c r="AP56" s="501"/>
      <c r="AQ56" s="501"/>
      <c r="AR56" s="501"/>
      <c r="AS56" s="501"/>
      <c r="AT56" s="501"/>
      <c r="AU56" s="501"/>
      <c r="AV56" s="501"/>
    </row>
    <row r="57" spans="2:48" s="1" customFormat="1" ht="20.25" customHeight="1">
      <c r="B57" s="2"/>
      <c r="C57" s="3"/>
      <c r="D57" s="3"/>
      <c r="E57" s="3"/>
      <c r="F57" s="3"/>
      <c r="G57" s="3"/>
      <c r="H57" s="6"/>
      <c r="I57" s="6"/>
      <c r="J57" s="7"/>
      <c r="K57" s="6"/>
      <c r="L57" s="6"/>
      <c r="M57" s="6"/>
      <c r="N57" s="6"/>
      <c r="O57" s="6"/>
      <c r="P57" s="6"/>
      <c r="T57" s="6"/>
      <c r="U57" s="6"/>
      <c r="Z57" s="4"/>
      <c r="AE57" s="4"/>
      <c r="AF57" s="4"/>
      <c r="AG57" s="4"/>
      <c r="AH57" s="4"/>
      <c r="AI57" s="4"/>
      <c r="AJ57" s="4"/>
      <c r="AK57" s="4"/>
      <c r="AL57" s="4"/>
      <c r="AM57" s="4"/>
      <c r="AN57" s="4"/>
      <c r="AO57" s="4"/>
      <c r="AP57" s="4"/>
      <c r="AQ57" s="4"/>
      <c r="AR57" s="4"/>
      <c r="AS57" s="3"/>
      <c r="AT57" s="3"/>
      <c r="AU57" s="3"/>
      <c r="AV57" s="5"/>
    </row>
    <row r="58" spans="2:48" s="1" customFormat="1" ht="20.25" customHeight="1">
      <c r="B58" s="2"/>
      <c r="C58" s="13" t="s">
        <v>129</v>
      </c>
      <c r="E58" s="3"/>
      <c r="F58" s="3"/>
      <c r="G58" s="3"/>
      <c r="H58" s="3"/>
      <c r="K58" s="4"/>
      <c r="L58" s="4"/>
      <c r="M58" s="4"/>
      <c r="N58" s="4"/>
      <c r="O58" s="4"/>
      <c r="P58" s="4"/>
      <c r="Q58" s="4"/>
      <c r="R58" s="4"/>
      <c r="T58" s="6"/>
      <c r="U58" s="6"/>
      <c r="Z58" s="14" t="s">
        <v>56</v>
      </c>
      <c r="AB58" s="294"/>
      <c r="AD58" s="2" t="s">
        <v>55</v>
      </c>
      <c r="AG58" s="4"/>
      <c r="AH58" s="4"/>
      <c r="AI58" s="4"/>
      <c r="AJ58" s="4"/>
      <c r="AK58" s="4"/>
      <c r="AL58" s="4"/>
      <c r="AM58" s="4"/>
      <c r="AN58" s="4"/>
      <c r="AO58" s="4"/>
      <c r="AP58" s="4"/>
      <c r="AQ58" s="4"/>
      <c r="AR58" s="4"/>
      <c r="AS58" s="3"/>
      <c r="AT58" s="3"/>
      <c r="AU58" s="3"/>
      <c r="AV58" s="5"/>
    </row>
    <row r="59" s="1" customFormat="1" ht="20.25" customHeight="1"/>
    <row r="60" spans="1:49" s="37" customFormat="1" ht="20.2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6" t="s">
        <v>10</v>
      </c>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2:25" s="38" customFormat="1" ht="20.25" customHeight="1">
      <c r="V61" s="38" t="s">
        <v>308</v>
      </c>
      <c r="Y61" s="39"/>
    </row>
    <row r="62" spans="1:49" s="1" customFormat="1" ht="36.75" customHeight="1">
      <c r="A62" s="502" t="s">
        <v>151</v>
      </c>
      <c r="B62" s="502"/>
      <c r="C62" s="502"/>
      <c r="D62" s="502"/>
      <c r="E62" s="502"/>
      <c r="F62" s="502"/>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row>
    <row r="63" spans="1:49" s="1" customFormat="1" ht="10.5" customHeight="1">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row>
    <row r="64" spans="1:49" s="1" customFormat="1" ht="20.25" customHeight="1">
      <c r="A64" s="4"/>
      <c r="B64" s="48" t="s">
        <v>110</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1:49" s="1" customFormat="1" ht="20.25" customHeight="1">
      <c r="A65" s="4"/>
      <c r="B65" s="48" t="s">
        <v>111</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1:49" s="1" customFormat="1" ht="20.25" customHeight="1">
      <c r="A66" s="4"/>
      <c r="B66" s="48"/>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1:49" s="34" customFormat="1" ht="29.25" customHeight="1">
      <c r="A67" s="49"/>
      <c r="B67" s="50" t="s">
        <v>364</v>
      </c>
      <c r="C67" s="49"/>
      <c r="D67" s="49"/>
      <c r="E67" s="49"/>
      <c r="F67" s="49"/>
      <c r="G67" s="49"/>
      <c r="H67" s="49"/>
      <c r="I67" s="49"/>
      <c r="J67" s="49"/>
      <c r="K67" s="49"/>
      <c r="M67" s="49"/>
      <c r="N67" s="49"/>
      <c r="O67" s="49"/>
      <c r="P67" s="49"/>
      <c r="Q67" s="49"/>
      <c r="R67" s="49"/>
      <c r="S67" s="49"/>
      <c r="T67" s="49"/>
      <c r="U67" s="49"/>
      <c r="V67" s="49"/>
      <c r="W67" s="49"/>
      <c r="X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row>
    <row r="68" spans="1:49" s="34" customFormat="1" ht="22.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row>
    <row r="69" spans="1:49" s="34" customFormat="1" ht="22.5">
      <c r="A69" s="49"/>
      <c r="B69" s="51" t="s">
        <v>412</v>
      </c>
      <c r="C69" s="49"/>
      <c r="D69" s="49"/>
      <c r="E69" s="49"/>
      <c r="F69" s="49"/>
      <c r="G69" s="49"/>
      <c r="H69" s="49"/>
      <c r="I69" s="49"/>
      <c r="J69" s="49"/>
      <c r="K69" s="49"/>
      <c r="L69" s="49"/>
      <c r="M69" s="49"/>
      <c r="N69" s="49"/>
      <c r="O69" s="49"/>
      <c r="P69" s="49"/>
      <c r="Q69" s="49"/>
      <c r="R69" s="49"/>
      <c r="S69" s="49"/>
      <c r="T69" s="49"/>
      <c r="U69" s="49"/>
      <c r="V69" s="49"/>
      <c r="X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row>
    <row r="70" s="34" customFormat="1" ht="22.5">
      <c r="AW70" s="49"/>
    </row>
    <row r="71" spans="2:49" s="34" customFormat="1" ht="22.5">
      <c r="B71" s="500" t="s">
        <v>309</v>
      </c>
      <c r="C71" s="500"/>
      <c r="D71" s="500"/>
      <c r="E71" s="500"/>
      <c r="F71" s="500"/>
      <c r="G71" s="500"/>
      <c r="H71" s="500"/>
      <c r="J71" s="34" t="s">
        <v>84</v>
      </c>
      <c r="AW71" s="49"/>
    </row>
    <row r="72" spans="10:49" s="34" customFormat="1" ht="24">
      <c r="J72" s="34" t="s">
        <v>104</v>
      </c>
      <c r="AC72" s="293"/>
      <c r="AD72" s="34" t="s">
        <v>105</v>
      </c>
      <c r="AW72" s="49"/>
    </row>
    <row r="73" s="34" customFormat="1" ht="22.5">
      <c r="AW73" s="49"/>
    </row>
    <row r="74" spans="2:49" s="34" customFormat="1" ht="22.5">
      <c r="B74" s="499" t="s">
        <v>83</v>
      </c>
      <c r="C74" s="499"/>
      <c r="D74" s="499"/>
      <c r="E74" s="499"/>
      <c r="F74" s="499"/>
      <c r="G74" s="499"/>
      <c r="H74" s="499"/>
      <c r="J74" s="34" t="s">
        <v>82</v>
      </c>
      <c r="AW74" s="49"/>
    </row>
    <row r="75" s="34" customFormat="1" ht="22.5">
      <c r="AW75" s="49"/>
    </row>
    <row r="76" spans="2:49" s="34" customFormat="1" ht="22.5">
      <c r="B76" s="34" t="s">
        <v>106</v>
      </c>
      <c r="Q76" s="503" t="s">
        <v>292</v>
      </c>
      <c r="R76" s="504"/>
      <c r="S76" s="504"/>
      <c r="T76" s="504"/>
      <c r="U76" s="34" t="s">
        <v>107</v>
      </c>
      <c r="V76" s="498" t="s">
        <v>108</v>
      </c>
      <c r="W76" s="498"/>
      <c r="X76" s="498"/>
      <c r="Y76" s="498"/>
      <c r="Z76" s="34" t="s">
        <v>112</v>
      </c>
      <c r="AW76" s="49"/>
    </row>
    <row r="77" spans="1:53" s="34" customFormat="1" ht="22.5">
      <c r="A77" s="49"/>
      <c r="AX77" s="52"/>
      <c r="AY77" s="52"/>
      <c r="AZ77" s="52"/>
      <c r="BA77" s="52"/>
    </row>
    <row r="78" spans="1:49" s="34" customFormat="1" ht="22.5">
      <c r="A78" s="49"/>
      <c r="B78" s="49"/>
      <c r="C78" s="49"/>
      <c r="D78" s="49"/>
      <c r="E78" s="49"/>
      <c r="F78" s="49"/>
      <c r="G78" s="49"/>
      <c r="H78" s="49"/>
      <c r="I78" s="49"/>
      <c r="J78" s="49"/>
      <c r="K78" s="49"/>
      <c r="L78" s="49"/>
      <c r="M78" s="49"/>
      <c r="N78" s="49"/>
      <c r="O78" s="49"/>
      <c r="P78" s="49"/>
      <c r="Q78" s="49"/>
      <c r="R78" s="49"/>
      <c r="S78" s="49"/>
      <c r="T78" s="49"/>
      <c r="U78" s="49"/>
      <c r="V78" s="49"/>
      <c r="W78" s="49"/>
      <c r="X78" s="49"/>
      <c r="Y78" s="431" t="s">
        <v>438</v>
      </c>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row>
    <row r="79" spans="1:49" s="1" customFormat="1" ht="18">
      <c r="A79" s="4"/>
      <c r="B79" s="4"/>
      <c r="C79" s="4"/>
      <c r="D79" s="4"/>
      <c r="E79" s="4"/>
      <c r="F79" s="4"/>
      <c r="G79" s="4"/>
      <c r="H79" s="4"/>
      <c r="I79" s="4"/>
      <c r="J79" s="4"/>
      <c r="K79" s="4"/>
      <c r="L79" s="4"/>
      <c r="M79" s="4"/>
      <c r="N79" s="4"/>
      <c r="O79" s="4"/>
      <c r="P79" s="4"/>
      <c r="Q79" s="4"/>
      <c r="R79" s="4"/>
      <c r="S79" s="4"/>
      <c r="T79" s="4"/>
      <c r="U79" s="4"/>
      <c r="V79" s="4"/>
      <c r="W79" s="4"/>
      <c r="X79" s="4"/>
      <c r="Y79" s="53"/>
      <c r="Z79" s="4"/>
      <c r="AA79" s="4"/>
      <c r="AB79" s="4"/>
      <c r="AC79" s="4"/>
      <c r="AD79" s="4"/>
      <c r="AE79" s="4"/>
      <c r="AF79" s="4"/>
      <c r="AG79" s="4"/>
      <c r="AH79" s="4"/>
      <c r="AI79" s="4"/>
      <c r="AJ79" s="4"/>
      <c r="AK79" s="4"/>
      <c r="AL79" s="4"/>
      <c r="AM79" s="4"/>
      <c r="AN79" s="4"/>
      <c r="AO79" s="4"/>
      <c r="AP79" s="4"/>
      <c r="AQ79" s="4"/>
      <c r="AR79" s="4"/>
      <c r="AS79" s="4"/>
      <c r="AT79" s="4"/>
      <c r="AU79" s="4"/>
      <c r="AV79" s="4"/>
      <c r="AW79" s="4"/>
    </row>
    <row r="194" ht="20.25" customHeight="1">
      <c r="W194" s="192" t="s">
        <v>135</v>
      </c>
    </row>
    <row r="195" ht="20.25" customHeight="1">
      <c r="W195" s="192" t="s">
        <v>136</v>
      </c>
    </row>
    <row r="196" ht="20.25" customHeight="1">
      <c r="W196" s="192" t="s">
        <v>137</v>
      </c>
    </row>
    <row r="197" ht="20.25" customHeight="1">
      <c r="W197" s="192" t="s">
        <v>142</v>
      </c>
    </row>
    <row r="198" ht="20.25" customHeight="1">
      <c r="W198" s="192" t="s">
        <v>138</v>
      </c>
    </row>
    <row r="199" ht="20.25" customHeight="1">
      <c r="W199" s="192" t="s">
        <v>139</v>
      </c>
    </row>
    <row r="200" ht="20.25" customHeight="1">
      <c r="W200" s="192" t="s">
        <v>140</v>
      </c>
    </row>
    <row r="201" ht="20.25" customHeight="1">
      <c r="W201" s="192" t="s">
        <v>141</v>
      </c>
    </row>
    <row r="203" ht="20.25" customHeight="1">
      <c r="AA203" s="269">
        <v>43845</v>
      </c>
    </row>
  </sheetData>
  <sheetProtection sheet="1" objects="1" scenarios="1"/>
  <mergeCells count="31">
    <mergeCell ref="J2:AW2"/>
    <mergeCell ref="J3:AW3"/>
    <mergeCell ref="J5:AW5"/>
    <mergeCell ref="J29:AV29"/>
    <mergeCell ref="A10:AV11"/>
    <mergeCell ref="A8:AV9"/>
    <mergeCell ref="AO16:AW16"/>
    <mergeCell ref="J25:AV25"/>
    <mergeCell ref="B16:I16"/>
    <mergeCell ref="A12:AV13"/>
    <mergeCell ref="A15:AW15"/>
    <mergeCell ref="J16:AN16"/>
    <mergeCell ref="A18:AW18"/>
    <mergeCell ref="V76:Y76"/>
    <mergeCell ref="Q52:W52"/>
    <mergeCell ref="AB52:AH52"/>
    <mergeCell ref="B74:H74"/>
    <mergeCell ref="B71:H71"/>
    <mergeCell ref="G54:AH54"/>
    <mergeCell ref="X56:AV56"/>
    <mergeCell ref="A62:AW62"/>
    <mergeCell ref="Q76:T76"/>
    <mergeCell ref="AG39:AQ39"/>
    <mergeCell ref="AL52:AV52"/>
    <mergeCell ref="W31:AQ31"/>
    <mergeCell ref="G52:M52"/>
    <mergeCell ref="G33:V33"/>
    <mergeCell ref="AK33:AU33"/>
    <mergeCell ref="AA35:AF35"/>
    <mergeCell ref="I45:AV45"/>
    <mergeCell ref="I47:AV47"/>
  </mergeCells>
  <dataValidations count="2">
    <dataValidation errorStyle="warning" type="list" allowBlank="1" showInputMessage="1" showErrorMessage="1" promptTitle="Forma giuridica" prompt="Selezionare da menù a tendina" error="Attenzione, hai inserito un valore non in elenco, vuoi confermare?" sqref="W31:AQ31">
      <formula1>$W$194:$W$201</formula1>
    </dataValidation>
    <dataValidation type="list" allowBlank="1" showInputMessage="1" showErrorMessage="1" errorTitle="Data" error="La data deve essere 15/01/2020" sqref="AA35:AF35">
      <formula1>$AA$203</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46" r:id="rId2"/>
  <headerFooter alignWithMargins="0">
    <oddFooter>&amp;R&amp;"Arial,Grassetto"&amp;14foglio &amp;A</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ET412"/>
  <sheetViews>
    <sheetView showGridLines="0" view="pageBreakPreview" zoomScale="55" zoomScaleNormal="60" zoomScaleSheetLayoutView="55" zoomScalePageLayoutView="50" workbookViewId="0" topLeftCell="A16">
      <selection activeCell="B98" sqref="B98:BH100"/>
    </sheetView>
  </sheetViews>
  <sheetFormatPr defaultColWidth="3.7109375" defaultRowHeight="20.25" customHeight="1"/>
  <cols>
    <col min="1" max="1" width="8.28125" style="66" customWidth="1"/>
    <col min="2" max="47" width="3.7109375" style="66" customWidth="1"/>
    <col min="48" max="48" width="3.7109375" style="64" customWidth="1"/>
    <col min="49" max="60" width="3.7109375" style="66" customWidth="1"/>
    <col min="61" max="61" width="4.421875" style="66" customWidth="1"/>
    <col min="62" max="16384" width="3.7109375" style="66" customWidth="1"/>
  </cols>
  <sheetData>
    <row r="1" spans="2:60" s="37" customFormat="1" ht="17.25">
      <c r="B1" s="1164" t="s">
        <v>114</v>
      </c>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1164"/>
      <c r="AK1" s="1164"/>
      <c r="AL1" s="1164"/>
      <c r="AM1" s="1164"/>
      <c r="AN1" s="1164"/>
      <c r="AO1" s="1164"/>
      <c r="AP1" s="1164"/>
      <c r="AQ1" s="1164"/>
      <c r="AR1" s="1164"/>
      <c r="AS1" s="1164"/>
      <c r="AT1" s="1164"/>
      <c r="AU1" s="1164"/>
      <c r="AV1" s="1164"/>
      <c r="AW1" s="1164"/>
      <c r="AX1" s="1164"/>
      <c r="AY1" s="1164"/>
      <c r="AZ1" s="1164"/>
      <c r="BA1" s="1164"/>
      <c r="BB1" s="1164"/>
      <c r="BC1" s="1164"/>
      <c r="BD1" s="1164"/>
      <c r="BE1" s="1164"/>
      <c r="BF1" s="1164"/>
      <c r="BG1" s="1164"/>
      <c r="BH1" s="1164"/>
    </row>
    <row r="2" spans="2:60" s="131" customFormat="1" ht="30" customHeight="1">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4"/>
      <c r="AE2" s="1164"/>
      <c r="AF2" s="1164"/>
      <c r="AG2" s="1164"/>
      <c r="AH2" s="1164"/>
      <c r="AI2" s="1164"/>
      <c r="AJ2" s="1164"/>
      <c r="AK2" s="1164"/>
      <c r="AL2" s="1164"/>
      <c r="AM2" s="1164"/>
      <c r="AN2" s="1164"/>
      <c r="AO2" s="1164"/>
      <c r="AP2" s="1164"/>
      <c r="AQ2" s="1164"/>
      <c r="AR2" s="1164"/>
      <c r="AS2" s="1164"/>
      <c r="AT2" s="1164"/>
      <c r="AU2" s="1164"/>
      <c r="AV2" s="1164"/>
      <c r="AW2" s="1164"/>
      <c r="AX2" s="1164"/>
      <c r="AY2" s="1164"/>
      <c r="AZ2" s="1164"/>
      <c r="BA2" s="1164"/>
      <c r="BB2" s="1164"/>
      <c r="BC2" s="1164"/>
      <c r="BD2" s="1164"/>
      <c r="BE2" s="1164"/>
      <c r="BF2" s="1164"/>
      <c r="BG2" s="1164"/>
      <c r="BH2" s="1164"/>
    </row>
    <row r="3" spans="1:48" s="3" customFormat="1" ht="20.25" customHeight="1">
      <c r="A3" s="2"/>
      <c r="B3" s="132"/>
      <c r="C3" s="133"/>
      <c r="D3" s="134"/>
      <c r="E3" s="134"/>
      <c r="F3" s="134"/>
      <c r="G3" s="134"/>
      <c r="H3" s="134"/>
      <c r="I3" s="134"/>
      <c r="J3" s="134"/>
      <c r="K3" s="134"/>
      <c r="L3" s="134"/>
      <c r="M3" s="134"/>
      <c r="N3" s="134"/>
      <c r="AV3" s="317"/>
    </row>
    <row r="4" spans="1:110" s="34" customFormat="1" ht="20.25" customHeight="1">
      <c r="A4" s="72" t="s">
        <v>363</v>
      </c>
      <c r="B4" s="73"/>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56"/>
      <c r="AV4" s="56"/>
      <c r="AW4" s="75"/>
      <c r="AX4" s="56"/>
      <c r="AY4" s="56"/>
      <c r="AZ4" s="56"/>
      <c r="BA4" s="56"/>
      <c r="BB4" s="56"/>
      <c r="BC4" s="56"/>
      <c r="BD4" s="56"/>
      <c r="BE4" s="56"/>
      <c r="BF4" s="56"/>
      <c r="BG4" s="56"/>
      <c r="BH4" s="56"/>
      <c r="BI4" s="5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row>
    <row r="5" spans="1:2" s="55" customFormat="1" ht="20.25" customHeight="1">
      <c r="A5" s="135"/>
      <c r="B5" s="136"/>
    </row>
    <row r="6" spans="1:60" s="55" customFormat="1" ht="20.25" customHeight="1">
      <c r="A6" s="135"/>
      <c r="B6" s="1156" t="s">
        <v>365</v>
      </c>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row>
    <row r="7" spans="1:60" s="55" customFormat="1" ht="20.25" customHeight="1">
      <c r="A7" s="135"/>
      <c r="B7" s="1156"/>
      <c r="C7" s="1156"/>
      <c r="D7" s="1156"/>
      <c r="E7" s="1156"/>
      <c r="F7" s="1156"/>
      <c r="G7" s="1156"/>
      <c r="H7" s="1156"/>
      <c r="I7" s="1156"/>
      <c r="J7" s="1156"/>
      <c r="K7" s="1156"/>
      <c r="L7" s="1156"/>
      <c r="M7" s="1156"/>
      <c r="N7" s="1156"/>
      <c r="O7" s="1156"/>
      <c r="P7" s="1156"/>
      <c r="Q7" s="1156"/>
      <c r="R7" s="1156"/>
      <c r="S7" s="1156"/>
      <c r="T7" s="1156"/>
      <c r="U7" s="1156"/>
      <c r="V7" s="1156"/>
      <c r="W7" s="1156"/>
      <c r="X7" s="1156"/>
      <c r="Y7" s="1156"/>
      <c r="Z7" s="1156"/>
      <c r="AA7" s="1156"/>
      <c r="AB7" s="1156"/>
      <c r="AC7" s="1156"/>
      <c r="AD7" s="1156"/>
      <c r="AE7" s="1156"/>
      <c r="AF7" s="1156"/>
      <c r="AG7" s="1156"/>
      <c r="AH7" s="1156"/>
      <c r="AI7" s="1156"/>
      <c r="AJ7" s="1156"/>
      <c r="AK7" s="1156"/>
      <c r="AL7" s="1156"/>
      <c r="AM7" s="1156"/>
      <c r="AN7" s="1156"/>
      <c r="AO7" s="1156"/>
      <c r="AP7" s="1156"/>
      <c r="AQ7" s="1156"/>
      <c r="AR7" s="1156"/>
      <c r="AS7" s="1156"/>
      <c r="AT7" s="1156"/>
      <c r="AU7" s="1156"/>
      <c r="AV7" s="1156"/>
      <c r="AW7" s="1156"/>
      <c r="AX7" s="1156"/>
      <c r="AY7" s="1156"/>
      <c r="AZ7" s="1156"/>
      <c r="BA7" s="1156"/>
      <c r="BB7" s="1156"/>
      <c r="BC7" s="1156"/>
      <c r="BD7" s="1156"/>
      <c r="BE7" s="1156"/>
      <c r="BF7" s="1156"/>
      <c r="BG7" s="1156"/>
      <c r="BH7" s="1156"/>
    </row>
    <row r="8" spans="1:60" s="55" customFormat="1" ht="20.25" customHeight="1">
      <c r="A8" s="135"/>
      <c r="B8" s="1157"/>
      <c r="C8" s="1157"/>
      <c r="D8" s="1157"/>
      <c r="E8" s="1157"/>
      <c r="F8" s="1157"/>
      <c r="G8" s="1157"/>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1157"/>
      <c r="AJ8" s="1157"/>
      <c r="AK8" s="1157"/>
      <c r="AL8" s="1157"/>
      <c r="AM8" s="1157"/>
      <c r="AN8" s="1157"/>
      <c r="AO8" s="1157"/>
      <c r="AP8" s="1157"/>
      <c r="AQ8" s="1157"/>
      <c r="AR8" s="1157"/>
      <c r="AS8" s="1157"/>
      <c r="AT8" s="1157"/>
      <c r="AU8" s="1157"/>
      <c r="AV8" s="1157"/>
      <c r="AW8" s="1157"/>
      <c r="AX8" s="1157"/>
      <c r="AY8" s="1157"/>
      <c r="AZ8" s="1157"/>
      <c r="BA8" s="1157"/>
      <c r="BB8" s="1157"/>
      <c r="BC8" s="1157"/>
      <c r="BD8" s="1157"/>
      <c r="BE8" s="1157"/>
      <c r="BF8" s="1157"/>
      <c r="BG8" s="1157"/>
      <c r="BH8" s="1157"/>
    </row>
    <row r="9" spans="1:60" s="55" customFormat="1" ht="20.25" customHeight="1">
      <c r="A9" s="135"/>
      <c r="B9" s="1157"/>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1157"/>
      <c r="AI9" s="1157"/>
      <c r="AJ9" s="1157"/>
      <c r="AK9" s="1157"/>
      <c r="AL9" s="1157"/>
      <c r="AM9" s="1157"/>
      <c r="AN9" s="1157"/>
      <c r="AO9" s="1157"/>
      <c r="AP9" s="1157"/>
      <c r="AQ9" s="1157"/>
      <c r="AR9" s="1157"/>
      <c r="AS9" s="1157"/>
      <c r="AT9" s="1157"/>
      <c r="AU9" s="1157"/>
      <c r="AV9" s="1157"/>
      <c r="AW9" s="1157"/>
      <c r="AX9" s="1157"/>
      <c r="AY9" s="1157"/>
      <c r="AZ9" s="1157"/>
      <c r="BA9" s="1157"/>
      <c r="BB9" s="1157"/>
      <c r="BC9" s="1157"/>
      <c r="BD9" s="1157"/>
      <c r="BE9" s="1157"/>
      <c r="BF9" s="1157"/>
      <c r="BG9" s="1157"/>
      <c r="BH9" s="1157"/>
    </row>
    <row r="10" spans="1:2" s="55" customFormat="1" ht="20.25" customHeight="1">
      <c r="A10" s="135"/>
      <c r="B10" s="136"/>
    </row>
    <row r="11" spans="1:2" s="55" customFormat="1" ht="20.25" customHeight="1">
      <c r="A11" s="135"/>
      <c r="B11" s="136"/>
    </row>
    <row r="12" spans="1:59" s="55" customFormat="1" ht="20.25" customHeight="1">
      <c r="A12" s="135" t="s">
        <v>413</v>
      </c>
      <c r="B12" s="137"/>
      <c r="C12" s="397"/>
      <c r="D12" s="1"/>
      <c r="E12" s="1154" t="s">
        <v>352</v>
      </c>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3"/>
      <c r="AK12" s="1053"/>
      <c r="AL12" s="1053"/>
      <c r="AM12" s="1053"/>
      <c r="AN12" s="1053"/>
      <c r="AO12" s="1053"/>
      <c r="AP12" s="1053"/>
      <c r="AQ12" s="1053"/>
      <c r="AR12" s="1053"/>
      <c r="AS12" s="1053"/>
      <c r="AT12" s="1053"/>
      <c r="AU12" s="1053"/>
      <c r="AV12" s="1053"/>
      <c r="AW12" s="1053"/>
      <c r="AX12" s="1053"/>
      <c r="AY12" s="1053"/>
      <c r="AZ12" s="1053"/>
      <c r="BA12" s="1053"/>
      <c r="BB12" s="1053"/>
      <c r="BC12" s="1053"/>
      <c r="BD12" s="1053"/>
      <c r="BE12" s="1053"/>
      <c r="BF12" s="316"/>
      <c r="BG12" s="316"/>
    </row>
    <row r="13" spans="2:60" s="65" customFormat="1" ht="20.25" customHeight="1">
      <c r="B13" s="137"/>
      <c r="C13" s="137"/>
      <c r="D13" s="137"/>
      <c r="E13" s="61"/>
      <c r="F13" s="138"/>
      <c r="G13" s="138"/>
      <c r="H13" s="138"/>
      <c r="I13" s="138"/>
      <c r="J13" s="138"/>
      <c r="K13" s="138"/>
      <c r="L13" s="138"/>
      <c r="M13" s="138"/>
      <c r="N13" s="138"/>
      <c r="O13" s="138"/>
      <c r="P13" s="138"/>
      <c r="Q13" s="138"/>
      <c r="R13" s="138"/>
      <c r="S13" s="62"/>
      <c r="T13" s="62"/>
      <c r="U13" s="62"/>
      <c r="V13" s="62"/>
      <c r="W13" s="62"/>
      <c r="X13" s="62"/>
      <c r="Y13" s="62"/>
      <c r="Z13" s="62"/>
      <c r="AA13" s="62"/>
      <c r="AB13" s="62"/>
      <c r="AC13" s="62"/>
      <c r="AD13" s="62"/>
      <c r="AE13" s="62"/>
      <c r="AF13" s="62"/>
      <c r="AG13" s="62"/>
      <c r="AH13" s="62"/>
      <c r="AI13" s="62"/>
      <c r="AJ13" s="62"/>
      <c r="AK13" s="62"/>
      <c r="AL13" s="62"/>
      <c r="AM13" s="62"/>
      <c r="AN13" s="55"/>
      <c r="AO13" s="137"/>
      <c r="AP13" s="137"/>
      <c r="AQ13" s="137"/>
      <c r="AR13" s="139"/>
      <c r="AS13" s="137"/>
      <c r="AT13" s="137"/>
      <c r="AU13" s="137"/>
      <c r="AV13" s="137"/>
      <c r="AW13" s="137"/>
      <c r="AX13" s="55"/>
      <c r="AY13" s="137"/>
      <c r="AZ13" s="137"/>
      <c r="BA13" s="139"/>
      <c r="BB13" s="137"/>
      <c r="BC13" s="137"/>
      <c r="BD13" s="137"/>
      <c r="BE13" s="137"/>
      <c r="BF13" s="55"/>
      <c r="BG13" s="55"/>
      <c r="BH13" s="55"/>
    </row>
    <row r="14" spans="1:60" s="65" customFormat="1" ht="20.25" customHeight="1">
      <c r="A14" s="141" t="s">
        <v>414</v>
      </c>
      <c r="B14" s="137"/>
      <c r="C14" s="397"/>
      <c r="D14" s="1"/>
      <c r="E14" s="1159" t="s">
        <v>121</v>
      </c>
      <c r="F14" s="1159"/>
      <c r="G14" s="1159"/>
      <c r="H14" s="1159"/>
      <c r="I14" s="1159"/>
      <c r="J14" s="1159"/>
      <c r="K14" s="1159"/>
      <c r="L14" s="1159"/>
      <c r="M14" s="1159"/>
      <c r="N14" s="1159"/>
      <c r="O14" s="1159"/>
      <c r="P14" s="1159"/>
      <c r="Q14" s="1159"/>
      <c r="R14" s="1159"/>
      <c r="S14" s="1159"/>
      <c r="T14" s="1159"/>
      <c r="U14" s="1159"/>
      <c r="V14" s="1159"/>
      <c r="W14" s="1159"/>
      <c r="X14" s="1159"/>
      <c r="Y14" s="1159"/>
      <c r="Z14" s="1159"/>
      <c r="AA14" s="1159"/>
      <c r="AB14" s="1159"/>
      <c r="AC14" s="1159"/>
      <c r="AD14" s="1159"/>
      <c r="AE14" s="1159"/>
      <c r="AF14" s="1159"/>
      <c r="AG14" s="1159"/>
      <c r="AH14" s="1159"/>
      <c r="AI14" s="1159"/>
      <c r="AJ14" s="1159"/>
      <c r="AK14" s="1159"/>
      <c r="AL14" s="1159"/>
      <c r="AM14" s="1159"/>
      <c r="AN14" s="1159"/>
      <c r="AO14" s="1159"/>
      <c r="AP14" s="1159"/>
      <c r="AQ14" s="1159"/>
      <c r="AR14" s="1159"/>
      <c r="AS14" s="1159"/>
      <c r="AT14" s="1159"/>
      <c r="AU14" s="1159"/>
      <c r="AV14" s="1159"/>
      <c r="AW14" s="1159"/>
      <c r="AX14" s="1159"/>
      <c r="AY14" s="1159"/>
      <c r="AZ14" s="1159"/>
      <c r="BA14" s="1159"/>
      <c r="BB14" s="1159"/>
      <c r="BC14" s="1159"/>
      <c r="BD14" s="1159"/>
      <c r="BE14" s="1159"/>
      <c r="BF14" s="1159"/>
      <c r="BG14" s="1159"/>
      <c r="BH14" s="1159"/>
    </row>
    <row r="15" spans="2:60" s="65" customFormat="1" ht="20.25" customHeight="1">
      <c r="B15" s="137"/>
      <c r="C15" s="137"/>
      <c r="D15" s="137"/>
      <c r="E15" s="1159"/>
      <c r="F15" s="1159"/>
      <c r="G15" s="1159"/>
      <c r="H15" s="1159"/>
      <c r="I15" s="1159"/>
      <c r="J15" s="1159"/>
      <c r="K15" s="1159"/>
      <c r="L15" s="1159"/>
      <c r="M15" s="1159"/>
      <c r="N15" s="1159"/>
      <c r="O15" s="1159"/>
      <c r="P15" s="1159"/>
      <c r="Q15" s="1159"/>
      <c r="R15" s="1159"/>
      <c r="S15" s="1159"/>
      <c r="T15" s="1159"/>
      <c r="U15" s="1159"/>
      <c r="V15" s="1159"/>
      <c r="W15" s="1159"/>
      <c r="X15" s="1159"/>
      <c r="Y15" s="1159"/>
      <c r="Z15" s="1159"/>
      <c r="AA15" s="1159"/>
      <c r="AB15" s="1159"/>
      <c r="AC15" s="1159"/>
      <c r="AD15" s="1159"/>
      <c r="AE15" s="1159"/>
      <c r="AF15" s="1159"/>
      <c r="AG15" s="1159"/>
      <c r="AH15" s="1159"/>
      <c r="AI15" s="1159"/>
      <c r="AJ15" s="1159"/>
      <c r="AK15" s="1159"/>
      <c r="AL15" s="1159"/>
      <c r="AM15" s="1159"/>
      <c r="AN15" s="1159"/>
      <c r="AO15" s="1159"/>
      <c r="AP15" s="1159"/>
      <c r="AQ15" s="1159"/>
      <c r="AR15" s="1159"/>
      <c r="AS15" s="1159"/>
      <c r="AT15" s="1159"/>
      <c r="AU15" s="1159"/>
      <c r="AV15" s="1159"/>
      <c r="AW15" s="1159"/>
      <c r="AX15" s="1159"/>
      <c r="AY15" s="1159"/>
      <c r="AZ15" s="1159"/>
      <c r="BA15" s="1159"/>
      <c r="BB15" s="1159"/>
      <c r="BC15" s="1159"/>
      <c r="BD15" s="1159"/>
      <c r="BE15" s="1159"/>
      <c r="BF15" s="1159"/>
      <c r="BG15" s="1159"/>
      <c r="BH15" s="1159"/>
    </row>
    <row r="16" spans="1:2" s="55" customFormat="1" ht="20.25" customHeight="1">
      <c r="A16" s="135"/>
      <c r="B16" s="136"/>
    </row>
    <row r="17" spans="1:60" s="55" customFormat="1" ht="21" customHeight="1">
      <c r="A17" s="141" t="s">
        <v>415</v>
      </c>
      <c r="B17" s="136"/>
      <c r="C17" s="397"/>
      <c r="D17" s="137"/>
      <c r="E17" s="1165" t="s">
        <v>436</v>
      </c>
      <c r="F17" s="1165"/>
      <c r="G17" s="1165"/>
      <c r="H17" s="1165"/>
      <c r="I17" s="1165"/>
      <c r="J17" s="1165"/>
      <c r="K17" s="1165"/>
      <c r="L17" s="1165"/>
      <c r="M17" s="1165"/>
      <c r="N17" s="1165"/>
      <c r="O17" s="1165"/>
      <c r="P17" s="1165"/>
      <c r="Q17" s="1165"/>
      <c r="R17" s="1165"/>
      <c r="S17" s="1165"/>
      <c r="T17" s="1165"/>
      <c r="U17" s="1165"/>
      <c r="V17" s="1165"/>
      <c r="W17" s="1165"/>
      <c r="X17" s="1165"/>
      <c r="Y17" s="1165"/>
      <c r="Z17" s="1165"/>
      <c r="AA17" s="1165"/>
      <c r="AB17" s="1165"/>
      <c r="AC17" s="1165"/>
      <c r="AD17" s="1165"/>
      <c r="AE17" s="1165"/>
      <c r="AF17" s="1165"/>
      <c r="AG17" s="1165"/>
      <c r="AH17" s="1165"/>
      <c r="AI17" s="1165"/>
      <c r="AJ17" s="1165"/>
      <c r="AK17" s="1165"/>
      <c r="AL17" s="1165"/>
      <c r="AM17" s="1165"/>
      <c r="AN17" s="1165"/>
      <c r="AO17" s="1165"/>
      <c r="AP17" s="1165"/>
      <c r="AQ17" s="1165"/>
      <c r="AR17" s="1165"/>
      <c r="AS17" s="1165"/>
      <c r="AT17" s="1165"/>
      <c r="AU17" s="1165"/>
      <c r="AV17" s="1165"/>
      <c r="AW17" s="1165"/>
      <c r="AX17" s="1165"/>
      <c r="AY17" s="1165"/>
      <c r="AZ17" s="1165"/>
      <c r="BA17" s="1165"/>
      <c r="BB17" s="1165"/>
      <c r="BC17" s="1165"/>
      <c r="BD17" s="1165"/>
      <c r="BE17" s="1165"/>
      <c r="BF17" s="1165"/>
      <c r="BG17" s="1165"/>
      <c r="BH17" s="1165"/>
    </row>
    <row r="18" spans="1:59" s="55" customFormat="1" ht="21" customHeight="1">
      <c r="A18" s="135"/>
      <c r="B18" s="136"/>
      <c r="C18" s="108"/>
      <c r="D18" s="137"/>
      <c r="E18" s="139"/>
      <c r="J18" s="142"/>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4"/>
      <c r="AP18" s="144"/>
      <c r="AQ18" s="144"/>
      <c r="AR18" s="144"/>
      <c r="AS18" s="144"/>
      <c r="AT18" s="144"/>
      <c r="AU18" s="144"/>
      <c r="AV18" s="144"/>
      <c r="AW18" s="144"/>
      <c r="AX18" s="144"/>
      <c r="AY18" s="144"/>
      <c r="AZ18" s="144"/>
      <c r="BA18" s="144"/>
      <c r="BB18" s="144"/>
      <c r="BC18" s="144"/>
      <c r="BD18" s="144"/>
      <c r="BE18" s="144"/>
      <c r="BF18" s="144"/>
      <c r="BG18" s="144"/>
    </row>
    <row r="19" spans="1:60" s="55" customFormat="1" ht="21" customHeight="1">
      <c r="A19" s="135" t="s">
        <v>416</v>
      </c>
      <c r="B19" s="136"/>
      <c r="C19" s="397"/>
      <c r="D19" s="137"/>
      <c r="E19" s="1154" t="s">
        <v>318</v>
      </c>
      <c r="F19" s="1053"/>
      <c r="G19" s="1053"/>
      <c r="H19" s="1053"/>
      <c r="I19" s="1053"/>
      <c r="J19" s="1053"/>
      <c r="K19" s="1053"/>
      <c r="L19" s="1053"/>
      <c r="M19" s="1053"/>
      <c r="N19" s="1053"/>
      <c r="O19" s="1053"/>
      <c r="P19" s="1053"/>
      <c r="Q19" s="1053"/>
      <c r="R19" s="1053"/>
      <c r="S19" s="1053"/>
      <c r="T19" s="1053"/>
      <c r="U19" s="1053"/>
      <c r="V19" s="1053"/>
      <c r="W19" s="1053"/>
      <c r="X19" s="1053"/>
      <c r="Y19" s="1053"/>
      <c r="Z19" s="1053"/>
      <c r="AA19" s="1053"/>
      <c r="AB19" s="1053"/>
      <c r="AC19" s="1053"/>
      <c r="AD19" s="1053"/>
      <c r="AE19" s="1053"/>
      <c r="AF19" s="1053"/>
      <c r="AG19" s="1053"/>
      <c r="AH19" s="1053"/>
      <c r="AI19" s="1053"/>
      <c r="AJ19" s="1053"/>
      <c r="AK19" s="1053"/>
      <c r="AL19" s="1053"/>
      <c r="AM19" s="1053"/>
      <c r="AN19" s="1053"/>
      <c r="AO19" s="1053"/>
      <c r="AP19" s="1053"/>
      <c r="AQ19" s="1053"/>
      <c r="AR19" s="1053"/>
      <c r="AT19" s="1173"/>
      <c r="AU19" s="1173"/>
      <c r="AV19" s="1173"/>
      <c r="AW19" s="1173"/>
      <c r="AX19" s="1173"/>
      <c r="AY19" s="1173"/>
      <c r="AZ19" s="1173"/>
      <c r="BH19" s="169"/>
    </row>
    <row r="20" spans="5:44" s="28" customFormat="1" ht="19.5" customHeight="1">
      <c r="E20" s="1053"/>
      <c r="F20" s="1053"/>
      <c r="G20" s="1053"/>
      <c r="H20" s="1053"/>
      <c r="I20" s="1053"/>
      <c r="J20" s="1053"/>
      <c r="K20" s="1053"/>
      <c r="L20" s="1053"/>
      <c r="M20" s="1053"/>
      <c r="N20" s="1053"/>
      <c r="O20" s="1053"/>
      <c r="P20" s="1053"/>
      <c r="Q20" s="1053"/>
      <c r="R20" s="1053"/>
      <c r="S20" s="1053"/>
      <c r="T20" s="1053"/>
      <c r="U20" s="1053"/>
      <c r="V20" s="1053"/>
      <c r="W20" s="1053"/>
      <c r="X20" s="1053"/>
      <c r="Y20" s="1053"/>
      <c r="Z20" s="1053"/>
      <c r="AA20" s="1053"/>
      <c r="AB20" s="1053"/>
      <c r="AC20" s="1053"/>
      <c r="AD20" s="1053"/>
      <c r="AE20" s="1053"/>
      <c r="AF20" s="1053"/>
      <c r="AG20" s="1053"/>
      <c r="AH20" s="1053"/>
      <c r="AI20" s="1053"/>
      <c r="AJ20" s="1053"/>
      <c r="AK20" s="1053"/>
      <c r="AL20" s="1053"/>
      <c r="AM20" s="1053"/>
      <c r="AN20" s="1053"/>
      <c r="AO20" s="1053"/>
      <c r="AP20" s="1053"/>
      <c r="AQ20" s="1053"/>
      <c r="AR20" s="1053"/>
    </row>
    <row r="21" spans="5:44" s="28" customFormat="1" ht="19.5" customHeight="1">
      <c r="E21" s="371"/>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row>
    <row r="22" spans="1:58" s="28" customFormat="1" ht="19.5" customHeight="1">
      <c r="A22" s="135" t="s">
        <v>417</v>
      </c>
      <c r="B22" s="136"/>
      <c r="C22" s="397"/>
      <c r="E22" s="1158" t="s">
        <v>351</v>
      </c>
      <c r="F22" s="1158"/>
      <c r="G22" s="1158"/>
      <c r="H22" s="1158"/>
      <c r="I22" s="1158"/>
      <c r="J22" s="1158"/>
      <c r="K22" s="1158"/>
      <c r="L22" s="1158"/>
      <c r="M22" s="1158"/>
      <c r="N22" s="1158"/>
      <c r="O22" s="1158"/>
      <c r="P22" s="1158"/>
      <c r="Q22" s="1158"/>
      <c r="R22" s="1158"/>
      <c r="S22" s="1158"/>
      <c r="T22" s="1158"/>
      <c r="U22" s="1158"/>
      <c r="V22" s="1158"/>
      <c r="W22" s="1158"/>
      <c r="X22" s="1158"/>
      <c r="Y22" s="1158"/>
      <c r="Z22" s="1158"/>
      <c r="AA22" s="1158"/>
      <c r="AB22" s="1158"/>
      <c r="AC22" s="1158"/>
      <c r="AD22" s="1158"/>
      <c r="AE22" s="1158"/>
      <c r="AF22" s="1158"/>
      <c r="AG22" s="1158"/>
      <c r="AH22" s="1158"/>
      <c r="AI22" s="1158"/>
      <c r="AJ22" s="1158"/>
      <c r="AK22" s="1158"/>
      <c r="AL22" s="1158"/>
      <c r="AM22" s="1158"/>
      <c r="AN22" s="1158"/>
      <c r="AO22" s="1158"/>
      <c r="AP22" s="1158"/>
      <c r="AQ22" s="1158"/>
      <c r="AR22" s="1158"/>
      <c r="AS22" s="1158"/>
      <c r="AT22" s="1158"/>
      <c r="AU22" s="1158"/>
      <c r="AV22" s="1158"/>
      <c r="AW22" s="1158"/>
      <c r="AX22" s="1158"/>
      <c r="AY22" s="1158"/>
      <c r="AZ22" s="1158"/>
      <c r="BA22" s="1158"/>
      <c r="BB22" s="1158"/>
      <c r="BC22" s="1158"/>
      <c r="BD22" s="1158"/>
      <c r="BE22" s="1158"/>
      <c r="BF22" s="1158"/>
    </row>
    <row r="23" spans="2:60" s="65" customFormat="1" ht="20.25" customHeight="1">
      <c r="B23" s="137"/>
      <c r="C23" s="137"/>
      <c r="D23" s="137"/>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55"/>
      <c r="AO23" s="137"/>
      <c r="AP23" s="137"/>
      <c r="AQ23" s="137"/>
      <c r="AR23" s="139"/>
      <c r="AS23" s="137"/>
      <c r="AT23" s="137"/>
      <c r="AU23" s="137"/>
      <c r="AV23" s="137"/>
      <c r="AW23" s="137"/>
      <c r="AX23" s="55"/>
      <c r="AY23" s="137"/>
      <c r="AZ23" s="137"/>
      <c r="BA23" s="139"/>
      <c r="BB23" s="137"/>
      <c r="BC23" s="137"/>
      <c r="BD23" s="137"/>
      <c r="BE23" s="137"/>
      <c r="BF23" s="55"/>
      <c r="BG23" s="55"/>
      <c r="BH23" s="55"/>
    </row>
    <row r="24" spans="1:60" s="65" customFormat="1" ht="24">
      <c r="A24" s="141" t="s">
        <v>418</v>
      </c>
      <c r="B24" s="137"/>
      <c r="C24" s="397"/>
      <c r="D24" s="137"/>
      <c r="E24" s="1154" t="s">
        <v>360</v>
      </c>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1154"/>
      <c r="BA24" s="1154"/>
      <c r="BB24" s="1154"/>
      <c r="BC24" s="1154"/>
      <c r="BD24" s="1154"/>
      <c r="BE24" s="1154"/>
      <c r="BF24" s="1154"/>
      <c r="BG24" s="1154"/>
      <c r="BH24" s="1154"/>
    </row>
    <row r="25" spans="5:60" ht="12.7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5"/>
      <c r="BD25" s="525"/>
      <c r="BE25" s="525"/>
      <c r="BF25" s="525"/>
      <c r="BG25" s="525"/>
      <c r="BH25" s="525"/>
    </row>
    <row r="26" spans="1:60" s="65" customFormat="1" ht="20.25" customHeight="1">
      <c r="A26" s="141"/>
      <c r="B26" s="137"/>
      <c r="C26" s="137"/>
      <c r="D26" s="137"/>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55"/>
      <c r="AO26" s="137"/>
      <c r="AP26" s="137"/>
      <c r="AQ26" s="137"/>
      <c r="AR26" s="139"/>
      <c r="AS26" s="137"/>
      <c r="AT26" s="137"/>
      <c r="AU26" s="137"/>
      <c r="AV26" s="137"/>
      <c r="AW26" s="137"/>
      <c r="AX26" s="137"/>
      <c r="AY26" s="60"/>
      <c r="AZ26" s="60"/>
      <c r="BA26" s="139"/>
      <c r="BB26" s="60"/>
      <c r="BC26" s="60"/>
      <c r="BD26" s="60"/>
      <c r="BE26" s="60"/>
      <c r="BF26" s="60"/>
      <c r="BG26" s="60"/>
      <c r="BH26" s="60"/>
    </row>
    <row r="27" spans="1:60" s="65" customFormat="1" ht="20.25" customHeight="1">
      <c r="A27" s="141" t="s">
        <v>419</v>
      </c>
      <c r="B27" s="137"/>
      <c r="C27" s="397"/>
      <c r="D27" s="137"/>
      <c r="E27" s="1154" t="s">
        <v>362</v>
      </c>
      <c r="F27" s="1154"/>
      <c r="G27" s="1154"/>
      <c r="H27" s="1154"/>
      <c r="I27" s="1154"/>
      <c r="J27" s="1154"/>
      <c r="K27" s="1154"/>
      <c r="L27" s="1154"/>
      <c r="M27" s="1154"/>
      <c r="N27" s="1154"/>
      <c r="O27" s="1154"/>
      <c r="P27" s="1154"/>
      <c r="Q27" s="1154"/>
      <c r="R27" s="1154"/>
      <c r="S27" s="1154"/>
      <c r="T27" s="1154"/>
      <c r="U27" s="1154"/>
      <c r="V27" s="1154"/>
      <c r="W27" s="1154"/>
      <c r="X27" s="1154"/>
      <c r="Y27" s="1154"/>
      <c r="Z27" s="1154"/>
      <c r="AA27" s="1154"/>
      <c r="AB27" s="1154"/>
      <c r="AC27" s="1154"/>
      <c r="AD27" s="1154"/>
      <c r="AE27" s="1154"/>
      <c r="AF27" s="1154"/>
      <c r="AG27" s="1154"/>
      <c r="AH27" s="1154"/>
      <c r="AI27" s="1154"/>
      <c r="AJ27" s="1154"/>
      <c r="AK27" s="1154"/>
      <c r="AL27" s="1154"/>
      <c r="AM27" s="1154"/>
      <c r="AN27" s="1154"/>
      <c r="AO27" s="1154"/>
      <c r="AP27" s="1154"/>
      <c r="AQ27" s="1154"/>
      <c r="AR27" s="1154"/>
      <c r="AS27" s="1154"/>
      <c r="AT27" s="1154"/>
      <c r="AU27" s="1154"/>
      <c r="AV27" s="1154"/>
      <c r="AW27" s="1154"/>
      <c r="AX27" s="1154"/>
      <c r="AY27" s="1154"/>
      <c r="AZ27" s="1154"/>
      <c r="BA27" s="1154"/>
      <c r="BB27" s="1154"/>
      <c r="BC27" s="1154"/>
      <c r="BD27" s="1154"/>
      <c r="BE27" s="1154"/>
      <c r="BF27" s="1154"/>
      <c r="BG27" s="1154"/>
      <c r="BH27" s="1154"/>
    </row>
    <row r="28" spans="5:60" ht="20.25" customHeight="1">
      <c r="E28" s="1155"/>
      <c r="F28" s="1155"/>
      <c r="G28" s="1155"/>
      <c r="H28" s="1155"/>
      <c r="I28" s="1155"/>
      <c r="J28" s="1155"/>
      <c r="K28" s="1155"/>
      <c r="L28" s="1155"/>
      <c r="M28" s="1155"/>
      <c r="N28" s="1155"/>
      <c r="O28" s="1155"/>
      <c r="P28" s="1155"/>
      <c r="Q28" s="1155"/>
      <c r="R28" s="1155"/>
      <c r="S28" s="1155"/>
      <c r="T28" s="1155"/>
      <c r="U28" s="1155"/>
      <c r="V28" s="1155"/>
      <c r="W28" s="1155"/>
      <c r="X28" s="1155"/>
      <c r="Y28" s="1155"/>
      <c r="Z28" s="1155"/>
      <c r="AA28" s="1155"/>
      <c r="AB28" s="1155"/>
      <c r="AC28" s="1155"/>
      <c r="AD28" s="1155"/>
      <c r="AE28" s="1155"/>
      <c r="AF28" s="1155"/>
      <c r="AG28" s="1155"/>
      <c r="AH28" s="1155"/>
      <c r="AI28" s="1155"/>
      <c r="AJ28" s="1155"/>
      <c r="AK28" s="1155"/>
      <c r="AL28" s="1155"/>
      <c r="AM28" s="1155"/>
      <c r="AN28" s="1155"/>
      <c r="AO28" s="1155"/>
      <c r="AP28" s="1155"/>
      <c r="AQ28" s="1155"/>
      <c r="AR28" s="1155"/>
      <c r="AS28" s="1155"/>
      <c r="AT28" s="1155"/>
      <c r="AU28" s="1155"/>
      <c r="AV28" s="1155"/>
      <c r="AW28" s="1155"/>
      <c r="AX28" s="1155"/>
      <c r="AY28" s="1155"/>
      <c r="AZ28" s="1155"/>
      <c r="BA28" s="1155"/>
      <c r="BB28" s="1155"/>
      <c r="BC28" s="1155"/>
      <c r="BD28" s="1155"/>
      <c r="BE28" s="1155"/>
      <c r="BF28" s="1155"/>
      <c r="BG28" s="1155"/>
      <c r="BH28" s="1155"/>
    </row>
    <row r="29" ht="20.25" customHeight="1"/>
    <row r="30" spans="1:60" s="65" customFormat="1" ht="20.25" customHeight="1">
      <c r="A30" s="141" t="s">
        <v>420</v>
      </c>
      <c r="B30" s="137"/>
      <c r="C30" s="397"/>
      <c r="D30" s="137"/>
      <c r="E30" s="1154" t="s">
        <v>361</v>
      </c>
      <c r="F30" s="1154"/>
      <c r="G30" s="1154"/>
      <c r="H30" s="1154"/>
      <c r="I30" s="1154"/>
      <c r="J30" s="1154"/>
      <c r="K30" s="1154"/>
      <c r="L30" s="1154"/>
      <c r="M30" s="1154"/>
      <c r="N30" s="1154"/>
      <c r="O30" s="1154"/>
      <c r="P30" s="1154"/>
      <c r="Q30" s="1154"/>
      <c r="R30" s="1154"/>
      <c r="S30" s="1154"/>
      <c r="T30" s="1154"/>
      <c r="U30" s="1154"/>
      <c r="V30" s="1154"/>
      <c r="W30" s="1154"/>
      <c r="X30" s="1154"/>
      <c r="Y30" s="1154"/>
      <c r="Z30" s="1154"/>
      <c r="AA30" s="1154"/>
      <c r="AB30" s="1154"/>
      <c r="AC30" s="1154"/>
      <c r="AD30" s="1154"/>
      <c r="AE30" s="1154"/>
      <c r="AF30" s="1154"/>
      <c r="AG30" s="1154"/>
      <c r="AH30" s="1154"/>
      <c r="AI30" s="1154"/>
      <c r="AJ30" s="1154"/>
      <c r="AK30" s="1154"/>
      <c r="AL30" s="1154"/>
      <c r="AM30" s="1154"/>
      <c r="AN30" s="1154"/>
      <c r="AO30" s="1154"/>
      <c r="AP30" s="1154"/>
      <c r="AQ30" s="1154"/>
      <c r="AR30" s="1154"/>
      <c r="AS30" s="1154"/>
      <c r="AT30" s="1154"/>
      <c r="AU30" s="1154"/>
      <c r="AV30" s="1154"/>
      <c r="AW30" s="1154"/>
      <c r="AX30" s="1154"/>
      <c r="AY30" s="1154"/>
      <c r="AZ30" s="1154"/>
      <c r="BA30" s="1154"/>
      <c r="BB30" s="1154"/>
      <c r="BC30" s="1154"/>
      <c r="BD30" s="1154"/>
      <c r="BE30" s="1154"/>
      <c r="BF30" s="1154"/>
      <c r="BG30" s="1154"/>
      <c r="BH30" s="1154"/>
    </row>
    <row r="31" spans="5:60" ht="20.25" customHeight="1">
      <c r="E31" s="1155"/>
      <c r="F31" s="1155"/>
      <c r="G31" s="1155"/>
      <c r="H31" s="1155"/>
      <c r="I31" s="1155"/>
      <c r="J31" s="1155"/>
      <c r="K31" s="1155"/>
      <c r="L31" s="1155"/>
      <c r="M31" s="1155"/>
      <c r="N31" s="1155"/>
      <c r="O31" s="1155"/>
      <c r="P31" s="1155"/>
      <c r="Q31" s="1155"/>
      <c r="R31" s="1155"/>
      <c r="S31" s="1155"/>
      <c r="T31" s="1155"/>
      <c r="U31" s="1155"/>
      <c r="V31" s="1155"/>
      <c r="W31" s="1155"/>
      <c r="X31" s="1155"/>
      <c r="Y31" s="1155"/>
      <c r="Z31" s="1155"/>
      <c r="AA31" s="1155"/>
      <c r="AB31" s="1155"/>
      <c r="AC31" s="1155"/>
      <c r="AD31" s="1155"/>
      <c r="AE31" s="1155"/>
      <c r="AF31" s="1155"/>
      <c r="AG31" s="1155"/>
      <c r="AH31" s="1155"/>
      <c r="AI31" s="1155"/>
      <c r="AJ31" s="1155"/>
      <c r="AK31" s="1155"/>
      <c r="AL31" s="1155"/>
      <c r="AM31" s="1155"/>
      <c r="AN31" s="1155"/>
      <c r="AO31" s="1155"/>
      <c r="AP31" s="1155"/>
      <c r="AQ31" s="1155"/>
      <c r="AR31" s="1155"/>
      <c r="AS31" s="1155"/>
      <c r="AT31" s="1155"/>
      <c r="AU31" s="1155"/>
      <c r="AV31" s="1155"/>
      <c r="AW31" s="1155"/>
      <c r="AX31" s="1155"/>
      <c r="AY31" s="1155"/>
      <c r="AZ31" s="1155"/>
      <c r="BA31" s="1155"/>
      <c r="BB31" s="1155"/>
      <c r="BC31" s="1155"/>
      <c r="BD31" s="1155"/>
      <c r="BE31" s="1155"/>
      <c r="BF31" s="1155"/>
      <c r="BG31" s="1155"/>
      <c r="BH31" s="1155"/>
    </row>
    <row r="32" s="28" customFormat="1" ht="20.25" customHeight="1"/>
    <row r="33" spans="1:60" s="28" customFormat="1" ht="20.25" customHeight="1">
      <c r="A33" s="141" t="s">
        <v>421</v>
      </c>
      <c r="B33" s="137"/>
      <c r="C33" s="397"/>
      <c r="D33" s="137"/>
      <c r="E33" s="1154" t="s">
        <v>350</v>
      </c>
      <c r="F33" s="1154"/>
      <c r="G33" s="1154"/>
      <c r="H33" s="1154"/>
      <c r="I33" s="1154"/>
      <c r="J33" s="1154"/>
      <c r="K33" s="1154"/>
      <c r="L33" s="1154"/>
      <c r="M33" s="1154"/>
      <c r="N33" s="1154"/>
      <c r="O33" s="1154"/>
      <c r="P33" s="1154"/>
      <c r="Q33" s="1154"/>
      <c r="R33" s="1154"/>
      <c r="S33" s="1154"/>
      <c r="T33" s="1154"/>
      <c r="U33" s="1154"/>
      <c r="V33" s="1154"/>
      <c r="W33" s="1154"/>
      <c r="X33" s="1154"/>
      <c r="Y33" s="1154"/>
      <c r="Z33" s="1154"/>
      <c r="AA33" s="1154"/>
      <c r="AB33" s="1154"/>
      <c r="AC33" s="1154"/>
      <c r="AD33" s="1154"/>
      <c r="AE33" s="1154"/>
      <c r="AF33" s="1154"/>
      <c r="AG33" s="1154"/>
      <c r="AH33" s="1154"/>
      <c r="AI33" s="1154"/>
      <c r="AJ33" s="1154"/>
      <c r="AK33" s="1154"/>
      <c r="AL33" s="1154"/>
      <c r="AM33" s="1154"/>
      <c r="AN33" s="1154"/>
      <c r="AO33" s="1154"/>
      <c r="AP33" s="1154"/>
      <c r="AQ33" s="1154"/>
      <c r="AR33" s="1154"/>
      <c r="AS33" s="1154"/>
      <c r="AT33" s="1154"/>
      <c r="AU33" s="1154"/>
      <c r="AV33" s="1154"/>
      <c r="AW33" s="1154"/>
      <c r="AX33" s="1154"/>
      <c r="AY33" s="1154"/>
      <c r="AZ33" s="1154"/>
      <c r="BA33" s="1154"/>
      <c r="BB33" s="1154"/>
      <c r="BC33" s="1154"/>
      <c r="BD33" s="1154"/>
      <c r="BE33" s="1154"/>
      <c r="BF33" s="1154"/>
      <c r="BG33" s="1154"/>
      <c r="BH33" s="1154"/>
    </row>
    <row r="34" spans="5:60" s="28" customFormat="1" ht="20.25" customHeight="1">
      <c r="E34" s="1053"/>
      <c r="F34" s="1053"/>
      <c r="G34" s="1053"/>
      <c r="H34" s="1053"/>
      <c r="I34" s="1053"/>
      <c r="J34" s="1053"/>
      <c r="K34" s="1053"/>
      <c r="L34" s="1053"/>
      <c r="M34" s="1053"/>
      <c r="N34" s="1053"/>
      <c r="O34" s="1053"/>
      <c r="P34" s="1053"/>
      <c r="Q34" s="1053"/>
      <c r="R34" s="1053"/>
      <c r="S34" s="1053"/>
      <c r="T34" s="1053"/>
      <c r="U34" s="1053"/>
      <c r="V34" s="1053"/>
      <c r="W34" s="1053"/>
      <c r="X34" s="1053"/>
      <c r="Y34" s="1053"/>
      <c r="Z34" s="1053"/>
      <c r="AA34" s="1053"/>
      <c r="AB34" s="1053"/>
      <c r="AC34" s="1053"/>
      <c r="AD34" s="1053"/>
      <c r="AE34" s="1053"/>
      <c r="AF34" s="1053"/>
      <c r="AG34" s="1053"/>
      <c r="AH34" s="1053"/>
      <c r="AI34" s="1053"/>
      <c r="AJ34" s="1053"/>
      <c r="AK34" s="1053"/>
      <c r="AL34" s="1053"/>
      <c r="AM34" s="1053"/>
      <c r="AN34" s="1053"/>
      <c r="AO34" s="1053"/>
      <c r="AP34" s="1053"/>
      <c r="AQ34" s="1053"/>
      <c r="AR34" s="1053"/>
      <c r="AS34" s="1053"/>
      <c r="AT34" s="1053"/>
      <c r="AU34" s="1053"/>
      <c r="AV34" s="1053"/>
      <c r="AW34" s="1053"/>
      <c r="AX34" s="1053"/>
      <c r="AY34" s="1053"/>
      <c r="AZ34" s="1053"/>
      <c r="BA34" s="1053"/>
      <c r="BB34" s="1053"/>
      <c r="BC34" s="1053"/>
      <c r="BD34" s="1053"/>
      <c r="BE34" s="1053"/>
      <c r="BF34" s="1053"/>
      <c r="BG34" s="1053"/>
      <c r="BH34" s="1053"/>
    </row>
    <row r="35" s="28" customFormat="1" ht="20.25" customHeight="1"/>
    <row r="36" spans="1:60" s="28" customFormat="1" ht="20.25" customHeight="1">
      <c r="A36" s="141" t="s">
        <v>422</v>
      </c>
      <c r="C36" s="397"/>
      <c r="D36" s="1"/>
      <c r="E36" s="1159" t="s">
        <v>312</v>
      </c>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0"/>
      <c r="AB36" s="1160"/>
      <c r="AC36" s="1160"/>
      <c r="AD36" s="1160"/>
      <c r="AE36" s="1160"/>
      <c r="AF36" s="1160"/>
      <c r="AG36" s="1160"/>
      <c r="AH36" s="1160"/>
      <c r="AI36" s="1160"/>
      <c r="AJ36" s="1160"/>
      <c r="AK36" s="1160"/>
      <c r="AL36" s="1160"/>
      <c r="AM36" s="1160"/>
      <c r="AN36" s="1160"/>
      <c r="AO36" s="1160"/>
      <c r="AP36" s="1160"/>
      <c r="AQ36" s="1160"/>
      <c r="AR36" s="1160"/>
      <c r="AS36" s="1160"/>
      <c r="AT36" s="1160"/>
      <c r="AU36" s="1160"/>
      <c r="AV36" s="1160"/>
      <c r="AW36" s="1160"/>
      <c r="AX36" s="1160"/>
      <c r="AY36" s="1160"/>
      <c r="AZ36" s="1160"/>
      <c r="BA36" s="1160"/>
      <c r="BB36" s="1160"/>
      <c r="BC36" s="1160"/>
      <c r="BD36" s="1160"/>
      <c r="BE36" s="1160"/>
      <c r="BF36" s="1160"/>
      <c r="BG36" s="1160"/>
      <c r="BH36" s="1160"/>
    </row>
    <row r="37" spans="1:60" s="372" customFormat="1" ht="20.25" customHeight="1">
      <c r="A37" s="300"/>
      <c r="C37" s="184"/>
      <c r="D37" s="5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row>
    <row r="38" spans="1:60" s="372" customFormat="1" ht="20.25" customHeight="1">
      <c r="A38" s="141" t="s">
        <v>423</v>
      </c>
      <c r="C38" s="397"/>
      <c r="D38" s="54"/>
      <c r="E38" s="1159" t="s">
        <v>310</v>
      </c>
      <c r="F38" s="1159"/>
      <c r="G38" s="1159"/>
      <c r="H38" s="1159"/>
      <c r="I38" s="1159"/>
      <c r="J38" s="1159"/>
      <c r="K38" s="1159"/>
      <c r="L38" s="1159"/>
      <c r="M38" s="1159"/>
      <c r="N38" s="1159"/>
      <c r="O38" s="1159"/>
      <c r="P38" s="1159"/>
      <c r="Q38" s="1159"/>
      <c r="R38" s="1159"/>
      <c r="S38" s="1159"/>
      <c r="T38" s="1159"/>
      <c r="U38" s="1159"/>
      <c r="V38" s="1159"/>
      <c r="W38" s="1159"/>
      <c r="X38" s="1159"/>
      <c r="Y38" s="1159"/>
      <c r="Z38" s="1159"/>
      <c r="AA38" s="1159"/>
      <c r="AB38" s="1159"/>
      <c r="AC38" s="1159"/>
      <c r="AD38" s="1159"/>
      <c r="AE38" s="1159"/>
      <c r="AF38" s="1159"/>
      <c r="AG38" s="1159"/>
      <c r="AH38" s="1159"/>
      <c r="AI38" s="1159"/>
      <c r="AJ38" s="1159"/>
      <c r="AK38" s="1159"/>
      <c r="AL38" s="1159"/>
      <c r="AM38" s="1159"/>
      <c r="AN38" s="1159"/>
      <c r="AO38" s="1159"/>
      <c r="AP38" s="1159"/>
      <c r="AQ38" s="1159"/>
      <c r="AR38" s="1159"/>
      <c r="AS38" s="1159"/>
      <c r="AT38" s="1159"/>
      <c r="AU38" s="1159"/>
      <c r="AV38" s="1159"/>
      <c r="AW38" s="1159"/>
      <c r="AX38" s="1159"/>
      <c r="AY38" s="1159"/>
      <c r="AZ38" s="1159"/>
      <c r="BA38" s="1159"/>
      <c r="BB38" s="1159"/>
      <c r="BC38" s="1159"/>
      <c r="BD38" s="1159"/>
      <c r="BE38" s="1159"/>
      <c r="BF38" s="1159"/>
      <c r="BG38" s="1159"/>
      <c r="BH38" s="1159"/>
    </row>
    <row r="39" spans="1:60" s="372" customFormat="1" ht="20.25" customHeight="1">
      <c r="A39" s="300"/>
      <c r="C39" s="184"/>
      <c r="D39" s="54"/>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59"/>
      <c r="AC39" s="1159"/>
      <c r="AD39" s="1159"/>
      <c r="AE39" s="1159"/>
      <c r="AF39" s="1159"/>
      <c r="AG39" s="1159"/>
      <c r="AH39" s="1159"/>
      <c r="AI39" s="1159"/>
      <c r="AJ39" s="1159"/>
      <c r="AK39" s="1159"/>
      <c r="AL39" s="1159"/>
      <c r="AM39" s="1159"/>
      <c r="AN39" s="1159"/>
      <c r="AO39" s="1159"/>
      <c r="AP39" s="1159"/>
      <c r="AQ39" s="1159"/>
      <c r="AR39" s="1159"/>
      <c r="AS39" s="1159"/>
      <c r="AT39" s="1159"/>
      <c r="AU39" s="1159"/>
      <c r="AV39" s="1159"/>
      <c r="AW39" s="1159"/>
      <c r="AX39" s="1159"/>
      <c r="AY39" s="1159"/>
      <c r="AZ39" s="1159"/>
      <c r="BA39" s="1159"/>
      <c r="BB39" s="1159"/>
      <c r="BC39" s="1159"/>
      <c r="BD39" s="1159"/>
      <c r="BE39" s="1159"/>
      <c r="BF39" s="1159"/>
      <c r="BG39" s="1159"/>
      <c r="BH39" s="1159"/>
    </row>
    <row r="40" spans="1:60" s="65" customFormat="1" ht="20.25" customHeight="1">
      <c r="A40" s="141"/>
      <c r="B40" s="137"/>
      <c r="C40" s="140"/>
      <c r="D40" s="137"/>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row>
    <row r="41" spans="1:60" s="65" customFormat="1" ht="20.25" customHeight="1">
      <c r="A41" s="141"/>
      <c r="B41" s="60"/>
      <c r="C41" s="19" t="s">
        <v>311</v>
      </c>
      <c r="D41" s="137"/>
      <c r="F41" s="60"/>
      <c r="G41" s="60"/>
      <c r="H41" s="60"/>
      <c r="I41" s="60"/>
      <c r="J41" s="60"/>
      <c r="K41" s="60"/>
      <c r="L41" s="60"/>
      <c r="M41" s="60"/>
      <c r="N41" s="60"/>
      <c r="O41" s="60"/>
      <c r="P41" s="60"/>
      <c r="Q41" s="60"/>
      <c r="R41" s="60"/>
      <c r="S41" s="60"/>
      <c r="T41" s="60"/>
      <c r="U41" s="60"/>
      <c r="V41" s="60"/>
      <c r="W41" s="60"/>
      <c r="X41" s="60"/>
      <c r="Y41" s="55"/>
      <c r="Z41" s="55"/>
      <c r="AA41" s="55"/>
      <c r="AB41" s="55"/>
      <c r="AC41" s="55"/>
      <c r="AD41" s="55"/>
      <c r="AE41" s="55"/>
      <c r="AF41" s="55"/>
      <c r="AG41" s="55"/>
      <c r="AH41" s="55"/>
      <c r="AI41" s="55"/>
      <c r="AJ41" s="55"/>
      <c r="AK41" s="55"/>
      <c r="AL41" s="55"/>
      <c r="AM41" s="55"/>
      <c r="AN41" s="55"/>
      <c r="AO41" s="60"/>
      <c r="AP41" s="60"/>
      <c r="AQ41" s="60"/>
      <c r="AR41" s="60"/>
      <c r="AS41" s="60"/>
      <c r="AT41" s="60"/>
      <c r="AU41" s="60"/>
      <c r="AV41" s="60"/>
      <c r="AW41" s="60"/>
      <c r="AX41" s="60"/>
      <c r="AY41" s="60"/>
      <c r="AZ41" s="60"/>
      <c r="BA41" s="60"/>
      <c r="BB41" s="60"/>
      <c r="BC41" s="60"/>
      <c r="BD41" s="60"/>
      <c r="BE41" s="60"/>
      <c r="BF41" s="55"/>
      <c r="BG41" s="55"/>
      <c r="BH41" s="55"/>
    </row>
    <row r="42" spans="1:60" s="65" customFormat="1" ht="20.25" customHeight="1">
      <c r="A42" s="141"/>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55"/>
      <c r="Z42" s="55"/>
      <c r="AA42" s="55"/>
      <c r="AB42" s="55"/>
      <c r="AC42" s="55"/>
      <c r="AD42" s="55"/>
      <c r="AE42" s="55"/>
      <c r="AF42" s="55"/>
      <c r="AG42" s="55"/>
      <c r="AH42" s="55"/>
      <c r="AI42" s="55"/>
      <c r="AJ42" s="55"/>
      <c r="AK42" s="55"/>
      <c r="AL42" s="55"/>
      <c r="AM42" s="55"/>
      <c r="AN42" s="55"/>
      <c r="AO42" s="137"/>
      <c r="AP42" s="137"/>
      <c r="AQ42" s="137"/>
      <c r="AR42" s="137"/>
      <c r="AS42" s="137"/>
      <c r="AT42" s="137"/>
      <c r="AU42" s="137"/>
      <c r="AV42" s="137"/>
      <c r="AW42" s="137"/>
      <c r="AX42" s="137"/>
      <c r="AY42" s="137"/>
      <c r="AZ42" s="137"/>
      <c r="BA42" s="137"/>
      <c r="BB42" s="137"/>
      <c r="BC42" s="137"/>
      <c r="BD42" s="137"/>
      <c r="BE42" s="137"/>
      <c r="BF42" s="55"/>
      <c r="BG42" s="55"/>
      <c r="BH42" s="55"/>
    </row>
    <row r="43" spans="1:60" s="65" customFormat="1" ht="20.25" customHeight="1">
      <c r="A43" s="141" t="s">
        <v>424</v>
      </c>
      <c r="B43" s="137"/>
      <c r="C43" s="397"/>
      <c r="D43" s="1"/>
      <c r="E43" s="1159" t="s">
        <v>358</v>
      </c>
      <c r="F43" s="1160"/>
      <c r="G43" s="1160"/>
      <c r="H43" s="1160"/>
      <c r="I43" s="1160"/>
      <c r="J43" s="1160"/>
      <c r="K43" s="1160"/>
      <c r="L43" s="1160"/>
      <c r="M43" s="1160"/>
      <c r="N43" s="1160"/>
      <c r="O43" s="1160"/>
      <c r="P43" s="1160"/>
      <c r="Q43" s="1160"/>
      <c r="R43" s="1160"/>
      <c r="S43" s="1160"/>
      <c r="T43" s="1160"/>
      <c r="U43" s="1160"/>
      <c r="V43" s="1160"/>
      <c r="W43" s="1160"/>
      <c r="X43" s="1160"/>
      <c r="Y43" s="1160"/>
      <c r="Z43" s="1160"/>
      <c r="AA43" s="1160"/>
      <c r="AB43" s="1160"/>
      <c r="AC43" s="1160"/>
      <c r="AD43" s="1160"/>
      <c r="AE43" s="1160"/>
      <c r="AF43" s="1160"/>
      <c r="AG43" s="1160"/>
      <c r="AH43" s="1160"/>
      <c r="AI43" s="1160"/>
      <c r="AJ43" s="1160"/>
      <c r="AK43" s="1160"/>
      <c r="AL43" s="1160"/>
      <c r="AM43" s="1160"/>
      <c r="AN43" s="1160"/>
      <c r="AO43" s="1160"/>
      <c r="AP43" s="1160"/>
      <c r="AQ43" s="1160"/>
      <c r="AR43" s="1160"/>
      <c r="AS43" s="1160"/>
      <c r="AT43" s="1160"/>
      <c r="AU43" s="1160"/>
      <c r="AV43" s="1160"/>
      <c r="AW43" s="1160"/>
      <c r="AX43" s="1160"/>
      <c r="AY43" s="1160"/>
      <c r="AZ43" s="1160"/>
      <c r="BA43" s="1160"/>
      <c r="BB43" s="1160"/>
      <c r="BC43" s="1160"/>
      <c r="BD43" s="1160"/>
      <c r="BE43" s="1160"/>
      <c r="BF43" s="1160"/>
      <c r="BG43" s="1160"/>
      <c r="BH43" s="314"/>
    </row>
    <row r="44" spans="1:60" s="65" customFormat="1" ht="20.25" customHeight="1">
      <c r="A44" s="141"/>
      <c r="B44" s="60"/>
      <c r="C44" s="60"/>
      <c r="D44" s="60"/>
      <c r="E44" s="1160"/>
      <c r="F44" s="1160"/>
      <c r="G44" s="1160"/>
      <c r="H44" s="1160"/>
      <c r="I44" s="1160"/>
      <c r="J44" s="1160"/>
      <c r="K44" s="1160"/>
      <c r="L44" s="1160"/>
      <c r="M44" s="1160"/>
      <c r="N44" s="1160"/>
      <c r="O44" s="1160"/>
      <c r="P44" s="1160"/>
      <c r="Q44" s="1160"/>
      <c r="R44" s="1160"/>
      <c r="S44" s="1160"/>
      <c r="T44" s="1160"/>
      <c r="U44" s="1160"/>
      <c r="V44" s="1160"/>
      <c r="W44" s="1160"/>
      <c r="X44" s="1160"/>
      <c r="Y44" s="1160"/>
      <c r="Z44" s="1160"/>
      <c r="AA44" s="1160"/>
      <c r="AB44" s="1160"/>
      <c r="AC44" s="1160"/>
      <c r="AD44" s="1160"/>
      <c r="AE44" s="1160"/>
      <c r="AF44" s="1160"/>
      <c r="AG44" s="1160"/>
      <c r="AH44" s="1160"/>
      <c r="AI44" s="1160"/>
      <c r="AJ44" s="1160"/>
      <c r="AK44" s="1160"/>
      <c r="AL44" s="1160"/>
      <c r="AM44" s="1160"/>
      <c r="AN44" s="1160"/>
      <c r="AO44" s="1160"/>
      <c r="AP44" s="1160"/>
      <c r="AQ44" s="1160"/>
      <c r="AR44" s="1160"/>
      <c r="AS44" s="1160"/>
      <c r="AT44" s="1160"/>
      <c r="AU44" s="1160"/>
      <c r="AV44" s="1160"/>
      <c r="AW44" s="1160"/>
      <c r="AX44" s="1160"/>
      <c r="AY44" s="1160"/>
      <c r="AZ44" s="1160"/>
      <c r="BA44" s="1160"/>
      <c r="BB44" s="1160"/>
      <c r="BC44" s="1160"/>
      <c r="BD44" s="1160"/>
      <c r="BE44" s="1160"/>
      <c r="BF44" s="1160"/>
      <c r="BG44" s="1160"/>
      <c r="BH44" s="314"/>
    </row>
    <row r="45" spans="1:60" s="65" customFormat="1" ht="20.25" customHeight="1">
      <c r="A45" s="141"/>
      <c r="B45" s="60"/>
      <c r="C45" s="60"/>
      <c r="D45" s="60"/>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14"/>
    </row>
    <row r="46" spans="1:60" s="65" customFormat="1" ht="19.5" customHeight="1">
      <c r="A46" s="141" t="s">
        <v>425</v>
      </c>
      <c r="B46" s="137"/>
      <c r="C46" s="397"/>
      <c r="D46" s="60"/>
      <c r="E46" s="1159" t="s">
        <v>411</v>
      </c>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0"/>
      <c r="AB46" s="1160"/>
      <c r="AC46" s="1160"/>
      <c r="AD46" s="1160"/>
      <c r="AE46" s="1160"/>
      <c r="AF46" s="1160"/>
      <c r="AG46" s="1160"/>
      <c r="AH46" s="1160"/>
      <c r="AI46" s="1160"/>
      <c r="AJ46" s="1160"/>
      <c r="AK46" s="1160"/>
      <c r="AL46" s="1160"/>
      <c r="AM46" s="1160"/>
      <c r="AN46" s="1160"/>
      <c r="AO46" s="1160"/>
      <c r="AP46" s="1160"/>
      <c r="AQ46" s="1160"/>
      <c r="AR46" s="1160"/>
      <c r="AS46" s="1160"/>
      <c r="AT46" s="1160"/>
      <c r="AU46" s="1160"/>
      <c r="AV46" s="1160"/>
      <c r="AW46" s="1160"/>
      <c r="AX46" s="1160"/>
      <c r="AY46" s="1160"/>
      <c r="AZ46" s="1160"/>
      <c r="BA46" s="1160"/>
      <c r="BB46" s="1160"/>
      <c r="BC46" s="1160"/>
      <c r="BD46" s="1160"/>
      <c r="BE46" s="1160"/>
      <c r="BF46" s="1160"/>
      <c r="BG46" s="314"/>
      <c r="BH46" s="314"/>
    </row>
    <row r="47" spans="5:58" s="28" customFormat="1" ht="20.25" customHeight="1">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25"/>
      <c r="AY47" s="525"/>
      <c r="AZ47" s="525"/>
      <c r="BA47" s="525"/>
      <c r="BB47" s="525"/>
      <c r="BC47" s="525"/>
      <c r="BD47" s="525"/>
      <c r="BE47" s="525"/>
      <c r="BF47" s="525"/>
    </row>
    <row r="48" s="28" customFormat="1" ht="20.25" customHeight="1"/>
    <row r="49" spans="1:59" s="28" customFormat="1" ht="20.25" customHeight="1">
      <c r="A49" s="141" t="s">
        <v>426</v>
      </c>
      <c r="B49" s="137"/>
      <c r="C49" s="397"/>
      <c r="E49" s="1158" t="s">
        <v>357</v>
      </c>
      <c r="F49" s="1158"/>
      <c r="G49" s="1158"/>
      <c r="H49" s="1158"/>
      <c r="I49" s="1158"/>
      <c r="J49" s="1158"/>
      <c r="K49" s="1158"/>
      <c r="L49" s="1158"/>
      <c r="M49" s="1158"/>
      <c r="N49" s="1158"/>
      <c r="O49" s="1158"/>
      <c r="P49" s="1158"/>
      <c r="Q49" s="1158"/>
      <c r="R49" s="1158"/>
      <c r="S49" s="1158"/>
      <c r="T49" s="1158"/>
      <c r="U49" s="1158"/>
      <c r="V49" s="1158"/>
      <c r="W49" s="1158"/>
      <c r="X49" s="1158"/>
      <c r="Y49" s="1158"/>
      <c r="Z49" s="1158"/>
      <c r="AA49" s="1158"/>
      <c r="AB49" s="1158"/>
      <c r="AC49" s="1158"/>
      <c r="AD49" s="1158"/>
      <c r="AE49" s="1158"/>
      <c r="AF49" s="1158"/>
      <c r="AG49" s="1158"/>
      <c r="AH49" s="1158"/>
      <c r="AI49" s="1158"/>
      <c r="AJ49" s="1158"/>
      <c r="AK49" s="1158"/>
      <c r="AL49" s="1158"/>
      <c r="AM49" s="1158"/>
      <c r="AN49" s="1158"/>
      <c r="AO49" s="1158"/>
      <c r="AP49" s="1158"/>
      <c r="AQ49" s="1158"/>
      <c r="AR49" s="1158"/>
      <c r="AS49" s="1158"/>
      <c r="AT49" s="1158"/>
      <c r="AU49" s="1158"/>
      <c r="AV49" s="1158"/>
      <c r="AW49" s="1158"/>
      <c r="AX49" s="1158"/>
      <c r="AY49" s="1158"/>
      <c r="AZ49" s="1158"/>
      <c r="BA49" s="1158"/>
      <c r="BB49" s="1158"/>
      <c r="BC49" s="1158"/>
      <c r="BD49" s="1158"/>
      <c r="BE49" s="1158"/>
      <c r="BF49" s="1158"/>
      <c r="BG49" s="1158"/>
    </row>
    <row r="50" spans="5:59" s="28" customFormat="1" ht="20.25" customHeight="1">
      <c r="E50" s="1053"/>
      <c r="F50" s="1053"/>
      <c r="G50" s="1053"/>
      <c r="H50" s="1053"/>
      <c r="I50" s="1053"/>
      <c r="J50" s="1053"/>
      <c r="K50" s="1053"/>
      <c r="L50" s="1053"/>
      <c r="M50" s="1053"/>
      <c r="N50" s="1053"/>
      <c r="O50" s="1053"/>
      <c r="P50" s="1053"/>
      <c r="Q50" s="1053"/>
      <c r="R50" s="1053"/>
      <c r="S50" s="1053"/>
      <c r="T50" s="1053"/>
      <c r="U50" s="1053"/>
      <c r="V50" s="1053"/>
      <c r="W50" s="1053"/>
      <c r="X50" s="1053"/>
      <c r="Y50" s="1053"/>
      <c r="Z50" s="1053"/>
      <c r="AA50" s="1053"/>
      <c r="AB50" s="1053"/>
      <c r="AC50" s="1053"/>
      <c r="AD50" s="1053"/>
      <c r="AE50" s="1053"/>
      <c r="AF50" s="1053"/>
      <c r="AG50" s="1053"/>
      <c r="AH50" s="1053"/>
      <c r="AI50" s="1053"/>
      <c r="AJ50" s="1053"/>
      <c r="AK50" s="1053"/>
      <c r="AL50" s="1053"/>
      <c r="AM50" s="1053"/>
      <c r="AN50" s="1053"/>
      <c r="AO50" s="1053"/>
      <c r="AP50" s="1053"/>
      <c r="AQ50" s="1053"/>
      <c r="AR50" s="1053"/>
      <c r="AS50" s="1053"/>
      <c r="AT50" s="1053"/>
      <c r="AU50" s="1053"/>
      <c r="AV50" s="1053"/>
      <c r="AW50" s="1053"/>
      <c r="AX50" s="1053"/>
      <c r="AY50" s="1053"/>
      <c r="AZ50" s="1053"/>
      <c r="BA50" s="1053"/>
      <c r="BB50" s="1053"/>
      <c r="BC50" s="1053"/>
      <c r="BD50" s="1053"/>
      <c r="BE50" s="1053"/>
      <c r="BF50" s="1053"/>
      <c r="BG50" s="1053"/>
    </row>
    <row r="51" s="28" customFormat="1" ht="20.25" customHeight="1"/>
    <row r="52" spans="1:59" s="28" customFormat="1" ht="20.25" customHeight="1">
      <c r="A52" s="141" t="s">
        <v>427</v>
      </c>
      <c r="B52" s="137"/>
      <c r="C52" s="397"/>
      <c r="E52" s="1158" t="s">
        <v>355</v>
      </c>
      <c r="F52" s="1158"/>
      <c r="G52" s="1158"/>
      <c r="H52" s="1158"/>
      <c r="I52" s="1158"/>
      <c r="J52" s="1158"/>
      <c r="K52" s="1158"/>
      <c r="L52" s="1158"/>
      <c r="M52" s="1158"/>
      <c r="N52" s="1158"/>
      <c r="O52" s="1158"/>
      <c r="P52" s="1158"/>
      <c r="Q52" s="1158"/>
      <c r="R52" s="1158"/>
      <c r="S52" s="1158"/>
      <c r="T52" s="1158"/>
      <c r="U52" s="1158"/>
      <c r="V52" s="1158"/>
      <c r="W52" s="1158"/>
      <c r="X52" s="1158"/>
      <c r="Y52" s="1158"/>
      <c r="Z52" s="1158"/>
      <c r="AA52" s="1158"/>
      <c r="AB52" s="1158"/>
      <c r="AC52" s="1158"/>
      <c r="AD52" s="1158"/>
      <c r="AE52" s="1158"/>
      <c r="AF52" s="1158"/>
      <c r="AG52" s="1158"/>
      <c r="AH52" s="1158"/>
      <c r="AI52" s="1158"/>
      <c r="AJ52" s="1158"/>
      <c r="AK52" s="1158"/>
      <c r="AL52" s="1158"/>
      <c r="AM52" s="1158"/>
      <c r="AN52" s="1158"/>
      <c r="AO52" s="1158"/>
      <c r="AP52" s="1158"/>
      <c r="AQ52" s="1158"/>
      <c r="AR52" s="1158"/>
      <c r="AS52" s="1158"/>
      <c r="AT52" s="1158"/>
      <c r="AU52" s="1158"/>
      <c r="AV52" s="1158"/>
      <c r="AW52" s="1158"/>
      <c r="AX52" s="1158"/>
      <c r="AY52" s="1158"/>
      <c r="AZ52" s="1158"/>
      <c r="BA52" s="1158"/>
      <c r="BB52" s="1158"/>
      <c r="BC52" s="1158"/>
      <c r="BD52" s="1158"/>
      <c r="BE52" s="1158"/>
      <c r="BF52" s="1158"/>
      <c r="BG52" s="1158"/>
    </row>
    <row r="53" ht="20.25" customHeight="1"/>
    <row r="54" spans="1:59" ht="20.25" customHeight="1">
      <c r="A54" s="141" t="s">
        <v>428</v>
      </c>
      <c r="B54" s="137"/>
      <c r="C54" s="397"/>
      <c r="D54" s="28"/>
      <c r="E54" s="1158" t="s">
        <v>356</v>
      </c>
      <c r="F54" s="1158"/>
      <c r="G54" s="1158"/>
      <c r="H54" s="1158"/>
      <c r="I54" s="1158"/>
      <c r="J54" s="1158"/>
      <c r="K54" s="1158"/>
      <c r="L54" s="1158"/>
      <c r="M54" s="1158"/>
      <c r="N54" s="1158"/>
      <c r="O54" s="1158"/>
      <c r="P54" s="1158"/>
      <c r="Q54" s="1158"/>
      <c r="R54" s="1158"/>
      <c r="S54" s="1158"/>
      <c r="T54" s="1158"/>
      <c r="U54" s="1158"/>
      <c r="V54" s="1158"/>
      <c r="W54" s="1158"/>
      <c r="X54" s="1158"/>
      <c r="Y54" s="1158"/>
      <c r="Z54" s="1158"/>
      <c r="AA54" s="1158"/>
      <c r="AB54" s="1158"/>
      <c r="AC54" s="1158"/>
      <c r="AD54" s="1158"/>
      <c r="AE54" s="1158"/>
      <c r="AF54" s="1158"/>
      <c r="AG54" s="1158"/>
      <c r="AH54" s="1158"/>
      <c r="AI54" s="1158"/>
      <c r="AJ54" s="1158"/>
      <c r="AK54" s="1158"/>
      <c r="AL54" s="1158"/>
      <c r="AM54" s="1158"/>
      <c r="AN54" s="1158"/>
      <c r="AO54" s="1158"/>
      <c r="AP54" s="1158"/>
      <c r="AQ54" s="1158"/>
      <c r="AR54" s="1158"/>
      <c r="AS54" s="1158"/>
      <c r="AT54" s="1158"/>
      <c r="AU54" s="1158"/>
      <c r="AV54" s="1158"/>
      <c r="AW54" s="1158"/>
      <c r="AX54" s="1158"/>
      <c r="AY54" s="1158"/>
      <c r="AZ54" s="1158"/>
      <c r="BA54" s="1158"/>
      <c r="BB54" s="1158"/>
      <c r="BC54" s="1158"/>
      <c r="BD54" s="1158"/>
      <c r="BE54" s="1158"/>
      <c r="BF54" s="1158"/>
      <c r="BG54" s="1158"/>
    </row>
    <row r="55" spans="1:60" s="65" customFormat="1" ht="20.25" customHeight="1">
      <c r="A55" s="141"/>
      <c r="B55" s="60"/>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c r="BG55" s="314"/>
      <c r="BH55" s="314"/>
    </row>
    <row r="56" spans="1:60" s="65" customFormat="1" ht="20.25" customHeight="1">
      <c r="A56" s="141" t="s">
        <v>429</v>
      </c>
      <c r="B56" s="137"/>
      <c r="C56" s="397"/>
      <c r="D56" s="60"/>
      <c r="E56" s="1159" t="s">
        <v>313</v>
      </c>
      <c r="F56" s="1159"/>
      <c r="G56" s="1159"/>
      <c r="H56" s="1159"/>
      <c r="I56" s="1159"/>
      <c r="J56" s="1159"/>
      <c r="K56" s="1159"/>
      <c r="L56" s="1159"/>
      <c r="M56" s="1159"/>
      <c r="N56" s="1159"/>
      <c r="O56" s="1159"/>
      <c r="P56" s="1159"/>
      <c r="Q56" s="1159"/>
      <c r="R56" s="1159"/>
      <c r="S56" s="1159"/>
      <c r="T56" s="1159"/>
      <c r="U56" s="1159"/>
      <c r="V56" s="1159"/>
      <c r="W56" s="1159"/>
      <c r="X56" s="1159"/>
      <c r="Y56" s="1159"/>
      <c r="Z56" s="1159"/>
      <c r="AA56" s="1159"/>
      <c r="AB56" s="1159"/>
      <c r="AC56" s="1159"/>
      <c r="AD56" s="1159"/>
      <c r="AE56" s="1159"/>
      <c r="AF56" s="1159"/>
      <c r="AG56" s="1159"/>
      <c r="AH56" s="1159"/>
      <c r="AI56" s="1159"/>
      <c r="AJ56" s="1159"/>
      <c r="AK56" s="1159"/>
      <c r="AL56" s="1159"/>
      <c r="AM56" s="1159"/>
      <c r="AN56" s="1159"/>
      <c r="AO56" s="1159"/>
      <c r="AP56" s="1159"/>
      <c r="AQ56" s="1159"/>
      <c r="AR56" s="1159"/>
      <c r="AS56" s="1159"/>
      <c r="AT56" s="1159"/>
      <c r="AU56" s="1159"/>
      <c r="AV56" s="1159"/>
      <c r="AW56" s="1159"/>
      <c r="AX56" s="1159"/>
      <c r="AY56" s="1159"/>
      <c r="AZ56" s="1159"/>
      <c r="BA56" s="1159"/>
      <c r="BB56" s="1159"/>
      <c r="BC56" s="1159"/>
      <c r="BD56" s="1159"/>
      <c r="BE56" s="1159"/>
      <c r="BF56" s="1159"/>
      <c r="BG56" s="1159"/>
      <c r="BH56" s="1159"/>
    </row>
    <row r="57" spans="1:60" s="65" customFormat="1" ht="20.25" customHeight="1">
      <c r="A57" s="141"/>
      <c r="B57" s="60"/>
      <c r="C57" s="60"/>
      <c r="D57" s="60"/>
      <c r="E57" s="1159"/>
      <c r="F57" s="1159"/>
      <c r="G57" s="1159"/>
      <c r="H57" s="1159"/>
      <c r="I57" s="1159"/>
      <c r="J57" s="1159"/>
      <c r="K57" s="1159"/>
      <c r="L57" s="1159"/>
      <c r="M57" s="1159"/>
      <c r="N57" s="1159"/>
      <c r="O57" s="1159"/>
      <c r="P57" s="1159"/>
      <c r="Q57" s="1159"/>
      <c r="R57" s="1159"/>
      <c r="S57" s="1159"/>
      <c r="T57" s="1159"/>
      <c r="U57" s="1159"/>
      <c r="V57" s="1159"/>
      <c r="W57" s="1159"/>
      <c r="X57" s="1159"/>
      <c r="Y57" s="1159"/>
      <c r="Z57" s="1159"/>
      <c r="AA57" s="1159"/>
      <c r="AB57" s="1159"/>
      <c r="AC57" s="1159"/>
      <c r="AD57" s="1159"/>
      <c r="AE57" s="1159"/>
      <c r="AF57" s="1159"/>
      <c r="AG57" s="1159"/>
      <c r="AH57" s="1159"/>
      <c r="AI57" s="1159"/>
      <c r="AJ57" s="1159"/>
      <c r="AK57" s="1159"/>
      <c r="AL57" s="1159"/>
      <c r="AM57" s="1159"/>
      <c r="AN57" s="1159"/>
      <c r="AO57" s="1159"/>
      <c r="AP57" s="1159"/>
      <c r="AQ57" s="1159"/>
      <c r="AR57" s="1159"/>
      <c r="AS57" s="1159"/>
      <c r="AT57" s="1159"/>
      <c r="AU57" s="1159"/>
      <c r="AV57" s="1159"/>
      <c r="AW57" s="1159"/>
      <c r="AX57" s="1159"/>
      <c r="AY57" s="1159"/>
      <c r="AZ57" s="1159"/>
      <c r="BA57" s="1159"/>
      <c r="BB57" s="1159"/>
      <c r="BC57" s="1159"/>
      <c r="BD57" s="1159"/>
      <c r="BE57" s="1159"/>
      <c r="BF57" s="1159"/>
      <c r="BG57" s="1159"/>
      <c r="BH57" s="1159"/>
    </row>
    <row r="58" spans="1:55" s="65" customFormat="1" ht="20.25" customHeight="1">
      <c r="A58" s="14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row>
    <row r="59" spans="1:60" s="65" customFormat="1" ht="19.5" customHeight="1">
      <c r="A59" s="141" t="s">
        <v>430</v>
      </c>
      <c r="B59" s="60"/>
      <c r="C59" s="397"/>
      <c r="E59" s="1159" t="s">
        <v>316</v>
      </c>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159"/>
      <c r="AM59" s="1159"/>
      <c r="AN59" s="1159"/>
      <c r="AO59" s="1159"/>
      <c r="AP59" s="1159"/>
      <c r="AQ59" s="1159"/>
      <c r="AR59" s="1159"/>
      <c r="AS59" s="1159"/>
      <c r="AT59" s="1159"/>
      <c r="AU59" s="1159"/>
      <c r="AV59" s="1159"/>
      <c r="AW59" s="1159"/>
      <c r="AX59" s="1159"/>
      <c r="AY59" s="1159"/>
      <c r="AZ59" s="1159"/>
      <c r="BA59" s="1159"/>
      <c r="BB59" s="1159"/>
      <c r="BC59" s="1159"/>
      <c r="BD59" s="1159"/>
      <c r="BE59" s="1159"/>
      <c r="BF59" s="1159"/>
      <c r="BG59" s="1159"/>
      <c r="BH59" s="1159"/>
    </row>
    <row r="60" spans="5:60" s="28" customFormat="1" ht="19.5" customHeight="1">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053"/>
      <c r="AB60" s="1053"/>
      <c r="AC60" s="1053"/>
      <c r="AD60" s="1053"/>
      <c r="AE60" s="1053"/>
      <c r="AF60" s="1053"/>
      <c r="AG60" s="1053"/>
      <c r="AH60" s="1053"/>
      <c r="AI60" s="1053"/>
      <c r="AJ60" s="1053"/>
      <c r="AK60" s="1053"/>
      <c r="AL60" s="1053"/>
      <c r="AM60" s="1053"/>
      <c r="AN60" s="1053"/>
      <c r="AO60" s="1053"/>
      <c r="AP60" s="1053"/>
      <c r="AQ60" s="1053"/>
      <c r="AR60" s="1053"/>
      <c r="AS60" s="1053"/>
      <c r="AT60" s="1053"/>
      <c r="AU60" s="1053"/>
      <c r="AV60" s="1053"/>
      <c r="AW60" s="1053"/>
      <c r="AX60" s="1053"/>
      <c r="AY60" s="1053"/>
      <c r="AZ60" s="1053"/>
      <c r="BA60" s="1053"/>
      <c r="BB60" s="1053"/>
      <c r="BC60" s="1053"/>
      <c r="BD60" s="1053"/>
      <c r="BE60" s="1053"/>
      <c r="BF60" s="1053"/>
      <c r="BG60" s="1053"/>
      <c r="BH60" s="1053"/>
    </row>
    <row r="61" spans="1:55" s="65" customFormat="1" ht="20.25" customHeight="1">
      <c r="A61" s="141"/>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row>
    <row r="62" spans="1:60" s="65" customFormat="1" ht="20.25" customHeight="1">
      <c r="A62" s="141" t="s">
        <v>431</v>
      </c>
      <c r="B62" s="60"/>
      <c r="C62" s="397"/>
      <c r="E62" s="1159" t="s">
        <v>349</v>
      </c>
      <c r="F62" s="1159"/>
      <c r="G62" s="1159"/>
      <c r="H62" s="1159"/>
      <c r="I62" s="1159"/>
      <c r="J62" s="1159"/>
      <c r="K62" s="1159"/>
      <c r="L62" s="1159"/>
      <c r="M62" s="1159"/>
      <c r="N62" s="1159"/>
      <c r="O62" s="1159"/>
      <c r="P62" s="1159"/>
      <c r="Q62" s="1159"/>
      <c r="R62" s="1159"/>
      <c r="S62" s="1159"/>
      <c r="T62" s="1159"/>
      <c r="U62" s="1159"/>
      <c r="V62" s="1159"/>
      <c r="W62" s="1159"/>
      <c r="X62" s="1159"/>
      <c r="Y62" s="1159"/>
      <c r="Z62" s="1159"/>
      <c r="AA62" s="1159"/>
      <c r="AB62" s="1159"/>
      <c r="AC62" s="1159"/>
      <c r="AD62" s="1159"/>
      <c r="AE62" s="1159"/>
      <c r="AF62" s="1159"/>
      <c r="AG62" s="1159"/>
      <c r="AH62" s="1159"/>
      <c r="AI62" s="1159"/>
      <c r="AJ62" s="1159"/>
      <c r="AK62" s="1159"/>
      <c r="AL62" s="1159"/>
      <c r="AM62" s="1159"/>
      <c r="AN62" s="1159"/>
      <c r="AO62" s="1159"/>
      <c r="AP62" s="1159"/>
      <c r="AQ62" s="1159"/>
      <c r="AR62" s="1159"/>
      <c r="AS62" s="1159"/>
      <c r="AT62" s="1159"/>
      <c r="AU62" s="1159"/>
      <c r="AV62" s="1159"/>
      <c r="AW62" s="1159"/>
      <c r="AX62" s="1159"/>
      <c r="AY62" s="1159"/>
      <c r="AZ62" s="1159"/>
      <c r="BA62" s="1159"/>
      <c r="BB62" s="1159"/>
      <c r="BC62" s="1159"/>
      <c r="BD62" s="1159"/>
      <c r="BE62" s="1159"/>
      <c r="BF62" s="1159"/>
      <c r="BG62" s="1159"/>
      <c r="BH62" s="1159"/>
    </row>
    <row r="63" spans="1:60" s="65" customFormat="1" ht="20.25" customHeight="1">
      <c r="A63" s="141"/>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55"/>
      <c r="BG63" s="55"/>
      <c r="BH63" s="55"/>
    </row>
    <row r="64" spans="1:60" s="65" customFormat="1" ht="20.25" customHeight="1">
      <c r="A64" s="141" t="s">
        <v>432</v>
      </c>
      <c r="B64" s="60"/>
      <c r="C64" s="397"/>
      <c r="E64" s="1159" t="s">
        <v>113</v>
      </c>
      <c r="F64" s="1159"/>
      <c r="G64" s="1159"/>
      <c r="H64" s="1159"/>
      <c r="I64" s="1159"/>
      <c r="J64" s="1159"/>
      <c r="K64" s="18"/>
      <c r="L64" s="1166" t="s">
        <v>97</v>
      </c>
      <c r="M64" s="1166"/>
      <c r="N64" s="1167" t="s">
        <v>30</v>
      </c>
      <c r="O64" s="1168"/>
      <c r="P64" s="1168"/>
      <c r="Q64" s="1168"/>
      <c r="R64" s="1168"/>
      <c r="S64" s="1168"/>
      <c r="T64" s="1168"/>
      <c r="U64" s="1168"/>
      <c r="V64" s="1168"/>
      <c r="W64" s="1168"/>
      <c r="X64" s="1168"/>
      <c r="Y64" s="1168"/>
      <c r="Z64" s="1168"/>
      <c r="AA64" s="1168"/>
      <c r="AB64" s="1168"/>
      <c r="AC64" s="1168"/>
      <c r="AD64" s="1168"/>
      <c r="AE64" s="1168"/>
      <c r="AF64" s="1168"/>
      <c r="AG64" s="1168"/>
      <c r="AH64" s="1168"/>
      <c r="AI64" s="1168"/>
      <c r="AJ64" s="1168"/>
      <c r="AK64" s="1168"/>
      <c r="AL64" s="1168"/>
      <c r="AM64" s="1168"/>
      <c r="AN64" s="1168"/>
      <c r="AO64" s="1168"/>
      <c r="AP64" s="1168"/>
      <c r="AQ64" s="1168"/>
      <c r="AR64" s="1168"/>
      <c r="AS64" s="1168"/>
      <c r="AT64" s="1168"/>
      <c r="AU64" s="1168"/>
      <c r="AV64" s="1168"/>
      <c r="AW64" s="1168"/>
      <c r="AX64" s="1168"/>
      <c r="AY64" s="1168"/>
      <c r="AZ64" s="1169"/>
      <c r="BA64" s="1161" t="s">
        <v>103</v>
      </c>
      <c r="BB64" s="1161"/>
      <c r="BC64" s="1161"/>
      <c r="BD64" s="1161"/>
      <c r="BE64" s="1161"/>
      <c r="BF64" s="1161"/>
      <c r="BG64" s="1161"/>
      <c r="BH64" s="1161"/>
    </row>
    <row r="65" spans="2:60" s="65" customFormat="1" ht="20.25" customHeight="1">
      <c r="B65" s="60"/>
      <c r="C65" s="60"/>
      <c r="D65" s="60"/>
      <c r="E65" s="60"/>
      <c r="F65" s="60"/>
      <c r="G65" s="60"/>
      <c r="H65" s="60"/>
      <c r="I65" s="60"/>
      <c r="J65" s="60"/>
      <c r="K65" s="60"/>
      <c r="L65" s="1166"/>
      <c r="M65" s="1166"/>
      <c r="N65" s="1170"/>
      <c r="O65" s="1171"/>
      <c r="P65" s="1171"/>
      <c r="Q65" s="1171"/>
      <c r="R65" s="1171"/>
      <c r="S65" s="1171"/>
      <c r="T65" s="1171"/>
      <c r="U65" s="1171"/>
      <c r="V65" s="1171"/>
      <c r="W65" s="1171"/>
      <c r="X65" s="1171"/>
      <c r="Y65" s="1171"/>
      <c r="Z65" s="1171"/>
      <c r="AA65" s="1171"/>
      <c r="AB65" s="1171"/>
      <c r="AC65" s="1171"/>
      <c r="AD65" s="1171"/>
      <c r="AE65" s="1171"/>
      <c r="AF65" s="1171"/>
      <c r="AG65" s="1171"/>
      <c r="AH65" s="1171"/>
      <c r="AI65" s="1171"/>
      <c r="AJ65" s="1171"/>
      <c r="AK65" s="1171"/>
      <c r="AL65" s="1171"/>
      <c r="AM65" s="1171"/>
      <c r="AN65" s="1171"/>
      <c r="AO65" s="1171"/>
      <c r="AP65" s="1171"/>
      <c r="AQ65" s="1171"/>
      <c r="AR65" s="1171"/>
      <c r="AS65" s="1171"/>
      <c r="AT65" s="1171"/>
      <c r="AU65" s="1171"/>
      <c r="AV65" s="1171"/>
      <c r="AW65" s="1171"/>
      <c r="AX65" s="1171"/>
      <c r="AY65" s="1171"/>
      <c r="AZ65" s="1172"/>
      <c r="BA65" s="1161"/>
      <c r="BB65" s="1161"/>
      <c r="BC65" s="1161"/>
      <c r="BD65" s="1161"/>
      <c r="BE65" s="1161"/>
      <c r="BF65" s="1161"/>
      <c r="BG65" s="1161"/>
      <c r="BH65" s="1161"/>
    </row>
    <row r="66" spans="2:60" s="65" customFormat="1" ht="20.25" customHeight="1">
      <c r="B66" s="60"/>
      <c r="C66" s="60"/>
      <c r="D66" s="60"/>
      <c r="E66" s="60"/>
      <c r="F66" s="60"/>
      <c r="G66" s="60"/>
      <c r="H66" s="60"/>
      <c r="I66" s="60"/>
      <c r="J66" s="60"/>
      <c r="K66" s="60"/>
      <c r="L66" s="1162" t="s">
        <v>98</v>
      </c>
      <c r="M66" s="1162"/>
      <c r="N66" s="1163"/>
      <c r="O66" s="1163"/>
      <c r="P66" s="1163"/>
      <c r="Q66" s="1163"/>
      <c r="R66" s="1163"/>
      <c r="S66" s="1163"/>
      <c r="T66" s="1163"/>
      <c r="U66" s="1163"/>
      <c r="V66" s="1163"/>
      <c r="W66" s="1163"/>
      <c r="X66" s="1163"/>
      <c r="Y66" s="1163"/>
      <c r="Z66" s="1163"/>
      <c r="AA66" s="1163"/>
      <c r="AB66" s="1163"/>
      <c r="AC66" s="1163"/>
      <c r="AD66" s="1163"/>
      <c r="AE66" s="1163"/>
      <c r="AF66" s="1163"/>
      <c r="AG66" s="1163"/>
      <c r="AH66" s="1163"/>
      <c r="AI66" s="1163"/>
      <c r="AJ66" s="1163"/>
      <c r="AK66" s="1163"/>
      <c r="AL66" s="1163"/>
      <c r="AM66" s="1163"/>
      <c r="AN66" s="1163"/>
      <c r="AO66" s="1163"/>
      <c r="AP66" s="1163"/>
      <c r="AQ66" s="1163"/>
      <c r="AR66" s="1163"/>
      <c r="AS66" s="1163"/>
      <c r="AT66" s="1163"/>
      <c r="AU66" s="1163"/>
      <c r="AV66" s="1163"/>
      <c r="AW66" s="1163"/>
      <c r="AX66" s="1163"/>
      <c r="AY66" s="1163"/>
      <c r="AZ66" s="1163"/>
      <c r="BA66" s="1163"/>
      <c r="BB66" s="1163"/>
      <c r="BC66" s="1163"/>
      <c r="BD66" s="1163"/>
      <c r="BE66" s="1163"/>
      <c r="BF66" s="1163"/>
      <c r="BG66" s="1163"/>
      <c r="BH66" s="1163"/>
    </row>
    <row r="67" spans="2:60" s="65" customFormat="1" ht="20.25" customHeight="1">
      <c r="B67" s="60"/>
      <c r="C67" s="60"/>
      <c r="D67" s="60"/>
      <c r="E67" s="60"/>
      <c r="F67" s="60"/>
      <c r="G67" s="60"/>
      <c r="H67" s="60"/>
      <c r="I67" s="60"/>
      <c r="J67" s="60"/>
      <c r="K67" s="60"/>
      <c r="L67" s="1162"/>
      <c r="M67" s="1162"/>
      <c r="N67" s="1163"/>
      <c r="O67" s="1163"/>
      <c r="P67" s="1163"/>
      <c r="Q67" s="1163"/>
      <c r="R67" s="1163"/>
      <c r="S67" s="1163"/>
      <c r="T67" s="1163"/>
      <c r="U67" s="1163"/>
      <c r="V67" s="1163"/>
      <c r="W67" s="1163"/>
      <c r="X67" s="1163"/>
      <c r="Y67" s="1163"/>
      <c r="Z67" s="1163"/>
      <c r="AA67" s="1163"/>
      <c r="AB67" s="1163"/>
      <c r="AC67" s="1163"/>
      <c r="AD67" s="1163"/>
      <c r="AE67" s="1163"/>
      <c r="AF67" s="1163"/>
      <c r="AG67" s="1163"/>
      <c r="AH67" s="1163"/>
      <c r="AI67" s="1163"/>
      <c r="AJ67" s="1163"/>
      <c r="AK67" s="1163"/>
      <c r="AL67" s="1163"/>
      <c r="AM67" s="1163"/>
      <c r="AN67" s="1163"/>
      <c r="AO67" s="1163"/>
      <c r="AP67" s="1163"/>
      <c r="AQ67" s="1163"/>
      <c r="AR67" s="1163"/>
      <c r="AS67" s="1163"/>
      <c r="AT67" s="1163"/>
      <c r="AU67" s="1163"/>
      <c r="AV67" s="1163"/>
      <c r="AW67" s="1163"/>
      <c r="AX67" s="1163"/>
      <c r="AY67" s="1163"/>
      <c r="AZ67" s="1163"/>
      <c r="BA67" s="1163"/>
      <c r="BB67" s="1163"/>
      <c r="BC67" s="1163"/>
      <c r="BD67" s="1163"/>
      <c r="BE67" s="1163"/>
      <c r="BF67" s="1163"/>
      <c r="BG67" s="1163"/>
      <c r="BH67" s="1163"/>
    </row>
    <row r="68" spans="2:60" s="65" customFormat="1" ht="20.25" customHeight="1">
      <c r="B68" s="60"/>
      <c r="C68" s="60"/>
      <c r="D68" s="60"/>
      <c r="E68" s="60"/>
      <c r="F68" s="60"/>
      <c r="G68" s="60"/>
      <c r="H68" s="60"/>
      <c r="I68" s="60"/>
      <c r="J68" s="60"/>
      <c r="K68" s="60"/>
      <c r="L68" s="1162" t="s">
        <v>99</v>
      </c>
      <c r="M68" s="1162"/>
      <c r="N68" s="1163"/>
      <c r="O68" s="1163"/>
      <c r="P68" s="1163"/>
      <c r="Q68" s="1163"/>
      <c r="R68" s="1163"/>
      <c r="S68" s="1163"/>
      <c r="T68" s="1163"/>
      <c r="U68" s="1163"/>
      <c r="V68" s="1163"/>
      <c r="W68" s="1163"/>
      <c r="X68" s="1163"/>
      <c r="Y68" s="1163"/>
      <c r="Z68" s="1163"/>
      <c r="AA68" s="1163"/>
      <c r="AB68" s="1163"/>
      <c r="AC68" s="1163"/>
      <c r="AD68" s="1163"/>
      <c r="AE68" s="1163"/>
      <c r="AF68" s="1163"/>
      <c r="AG68" s="1163"/>
      <c r="AH68" s="1163"/>
      <c r="AI68" s="1163"/>
      <c r="AJ68" s="1163"/>
      <c r="AK68" s="1163"/>
      <c r="AL68" s="1163"/>
      <c r="AM68" s="1163"/>
      <c r="AN68" s="1163"/>
      <c r="AO68" s="1163"/>
      <c r="AP68" s="1163"/>
      <c r="AQ68" s="1163"/>
      <c r="AR68" s="1163"/>
      <c r="AS68" s="1163"/>
      <c r="AT68" s="1163"/>
      <c r="AU68" s="1163"/>
      <c r="AV68" s="1163"/>
      <c r="AW68" s="1163"/>
      <c r="AX68" s="1163"/>
      <c r="AY68" s="1163"/>
      <c r="AZ68" s="1163"/>
      <c r="BA68" s="1163"/>
      <c r="BB68" s="1163"/>
      <c r="BC68" s="1163"/>
      <c r="BD68" s="1163"/>
      <c r="BE68" s="1163"/>
      <c r="BF68" s="1163"/>
      <c r="BG68" s="1163"/>
      <c r="BH68" s="1163"/>
    </row>
    <row r="69" spans="2:60" s="65" customFormat="1" ht="20.25" customHeight="1">
      <c r="B69" s="60"/>
      <c r="C69" s="60"/>
      <c r="D69" s="60"/>
      <c r="E69" s="60"/>
      <c r="F69" s="60"/>
      <c r="G69" s="60"/>
      <c r="H69" s="60"/>
      <c r="I69" s="60"/>
      <c r="J69" s="60"/>
      <c r="K69" s="60"/>
      <c r="L69" s="1162"/>
      <c r="M69" s="1162"/>
      <c r="N69" s="1163"/>
      <c r="O69" s="1163"/>
      <c r="P69" s="1163"/>
      <c r="Q69" s="1163"/>
      <c r="R69" s="1163"/>
      <c r="S69" s="1163"/>
      <c r="T69" s="1163"/>
      <c r="U69" s="1163"/>
      <c r="V69" s="1163"/>
      <c r="W69" s="1163"/>
      <c r="X69" s="1163"/>
      <c r="Y69" s="1163"/>
      <c r="Z69" s="1163"/>
      <c r="AA69" s="1163"/>
      <c r="AB69" s="1163"/>
      <c r="AC69" s="1163"/>
      <c r="AD69" s="1163"/>
      <c r="AE69" s="1163"/>
      <c r="AF69" s="1163"/>
      <c r="AG69" s="1163"/>
      <c r="AH69" s="1163"/>
      <c r="AI69" s="1163"/>
      <c r="AJ69" s="1163"/>
      <c r="AK69" s="1163"/>
      <c r="AL69" s="1163"/>
      <c r="AM69" s="1163"/>
      <c r="AN69" s="1163"/>
      <c r="AO69" s="1163"/>
      <c r="AP69" s="1163"/>
      <c r="AQ69" s="1163"/>
      <c r="AR69" s="1163"/>
      <c r="AS69" s="1163"/>
      <c r="AT69" s="1163"/>
      <c r="AU69" s="1163"/>
      <c r="AV69" s="1163"/>
      <c r="AW69" s="1163"/>
      <c r="AX69" s="1163"/>
      <c r="AY69" s="1163"/>
      <c r="AZ69" s="1163"/>
      <c r="BA69" s="1163"/>
      <c r="BB69" s="1163"/>
      <c r="BC69" s="1163"/>
      <c r="BD69" s="1163"/>
      <c r="BE69" s="1163"/>
      <c r="BF69" s="1163"/>
      <c r="BG69" s="1163"/>
      <c r="BH69" s="1163"/>
    </row>
    <row r="70" spans="2:60" s="65" customFormat="1" ht="20.25" customHeight="1">
      <c r="B70" s="60"/>
      <c r="C70" s="60"/>
      <c r="D70" s="60"/>
      <c r="E70" s="60"/>
      <c r="F70" s="60"/>
      <c r="G70" s="60"/>
      <c r="H70" s="60"/>
      <c r="I70" s="60"/>
      <c r="J70" s="60"/>
      <c r="K70" s="60"/>
      <c r="L70" s="1162" t="s">
        <v>100</v>
      </c>
      <c r="M70" s="1162"/>
      <c r="N70" s="1163"/>
      <c r="O70" s="1163"/>
      <c r="P70" s="1163"/>
      <c r="Q70" s="1163"/>
      <c r="R70" s="1163"/>
      <c r="S70" s="1163"/>
      <c r="T70" s="1163"/>
      <c r="U70" s="1163"/>
      <c r="V70" s="1163"/>
      <c r="W70" s="1163"/>
      <c r="X70" s="1163"/>
      <c r="Y70" s="1163"/>
      <c r="Z70" s="1163"/>
      <c r="AA70" s="1163"/>
      <c r="AB70" s="1163"/>
      <c r="AC70" s="1163"/>
      <c r="AD70" s="1163"/>
      <c r="AE70" s="1163"/>
      <c r="AF70" s="1163"/>
      <c r="AG70" s="1163"/>
      <c r="AH70" s="1163"/>
      <c r="AI70" s="1163"/>
      <c r="AJ70" s="1163"/>
      <c r="AK70" s="1163"/>
      <c r="AL70" s="1163"/>
      <c r="AM70" s="1163"/>
      <c r="AN70" s="1163"/>
      <c r="AO70" s="1163"/>
      <c r="AP70" s="1163"/>
      <c r="AQ70" s="1163"/>
      <c r="AR70" s="1163"/>
      <c r="AS70" s="1163"/>
      <c r="AT70" s="1163"/>
      <c r="AU70" s="1163"/>
      <c r="AV70" s="1163"/>
      <c r="AW70" s="1163"/>
      <c r="AX70" s="1163"/>
      <c r="AY70" s="1163"/>
      <c r="AZ70" s="1163"/>
      <c r="BA70" s="1163"/>
      <c r="BB70" s="1163"/>
      <c r="BC70" s="1163"/>
      <c r="BD70" s="1163"/>
      <c r="BE70" s="1163"/>
      <c r="BF70" s="1163"/>
      <c r="BG70" s="1163"/>
      <c r="BH70" s="1163"/>
    </row>
    <row r="71" spans="2:60" s="65" customFormat="1" ht="20.25" customHeight="1">
      <c r="B71" s="60"/>
      <c r="C71" s="60"/>
      <c r="D71" s="60"/>
      <c r="E71" s="60"/>
      <c r="F71" s="60"/>
      <c r="G71" s="60"/>
      <c r="H71" s="60"/>
      <c r="I71" s="60"/>
      <c r="J71" s="60"/>
      <c r="K71" s="60"/>
      <c r="L71" s="1162"/>
      <c r="M71" s="1162"/>
      <c r="N71" s="1163"/>
      <c r="O71" s="1163"/>
      <c r="P71" s="1163"/>
      <c r="Q71" s="1163"/>
      <c r="R71" s="1163"/>
      <c r="S71" s="1163"/>
      <c r="T71" s="1163"/>
      <c r="U71" s="1163"/>
      <c r="V71" s="1163"/>
      <c r="W71" s="1163"/>
      <c r="X71" s="1163"/>
      <c r="Y71" s="1163"/>
      <c r="Z71" s="1163"/>
      <c r="AA71" s="1163"/>
      <c r="AB71" s="1163"/>
      <c r="AC71" s="1163"/>
      <c r="AD71" s="1163"/>
      <c r="AE71" s="1163"/>
      <c r="AF71" s="1163"/>
      <c r="AG71" s="1163"/>
      <c r="AH71" s="1163"/>
      <c r="AI71" s="1163"/>
      <c r="AJ71" s="1163"/>
      <c r="AK71" s="1163"/>
      <c r="AL71" s="1163"/>
      <c r="AM71" s="1163"/>
      <c r="AN71" s="1163"/>
      <c r="AO71" s="1163"/>
      <c r="AP71" s="1163"/>
      <c r="AQ71" s="1163"/>
      <c r="AR71" s="1163"/>
      <c r="AS71" s="1163"/>
      <c r="AT71" s="1163"/>
      <c r="AU71" s="1163"/>
      <c r="AV71" s="1163"/>
      <c r="AW71" s="1163"/>
      <c r="AX71" s="1163"/>
      <c r="AY71" s="1163"/>
      <c r="AZ71" s="1163"/>
      <c r="BA71" s="1163"/>
      <c r="BB71" s="1163"/>
      <c r="BC71" s="1163"/>
      <c r="BD71" s="1163"/>
      <c r="BE71" s="1163"/>
      <c r="BF71" s="1163"/>
      <c r="BG71" s="1163"/>
      <c r="BH71" s="1163"/>
    </row>
    <row r="72" spans="2:60" s="65" customFormat="1" ht="20.25" customHeight="1">
      <c r="B72" s="60"/>
      <c r="C72" s="60"/>
      <c r="D72" s="60"/>
      <c r="E72" s="60"/>
      <c r="F72" s="60"/>
      <c r="G72" s="60"/>
      <c r="H72" s="60"/>
      <c r="I72" s="60"/>
      <c r="J72" s="60"/>
      <c r="K72" s="60"/>
      <c r="L72" s="1162" t="s">
        <v>101</v>
      </c>
      <c r="M72" s="1162"/>
      <c r="N72" s="1163"/>
      <c r="O72" s="1163"/>
      <c r="P72" s="1163"/>
      <c r="Q72" s="1163"/>
      <c r="R72" s="1163"/>
      <c r="S72" s="1163"/>
      <c r="T72" s="1163"/>
      <c r="U72" s="1163"/>
      <c r="V72" s="1163"/>
      <c r="W72" s="1163"/>
      <c r="X72" s="1163"/>
      <c r="Y72" s="1163"/>
      <c r="Z72" s="1163"/>
      <c r="AA72" s="1163"/>
      <c r="AB72" s="1163"/>
      <c r="AC72" s="1163"/>
      <c r="AD72" s="1163"/>
      <c r="AE72" s="1163"/>
      <c r="AF72" s="1163"/>
      <c r="AG72" s="1163"/>
      <c r="AH72" s="1163"/>
      <c r="AI72" s="1163"/>
      <c r="AJ72" s="1163"/>
      <c r="AK72" s="1163"/>
      <c r="AL72" s="1163"/>
      <c r="AM72" s="1163"/>
      <c r="AN72" s="1163"/>
      <c r="AO72" s="1163"/>
      <c r="AP72" s="1163"/>
      <c r="AQ72" s="1163"/>
      <c r="AR72" s="1163"/>
      <c r="AS72" s="1163"/>
      <c r="AT72" s="1163"/>
      <c r="AU72" s="1163"/>
      <c r="AV72" s="1163"/>
      <c r="AW72" s="1163"/>
      <c r="AX72" s="1163"/>
      <c r="AY72" s="1163"/>
      <c r="AZ72" s="1163"/>
      <c r="BA72" s="1163"/>
      <c r="BB72" s="1163"/>
      <c r="BC72" s="1163"/>
      <c r="BD72" s="1163"/>
      <c r="BE72" s="1163"/>
      <c r="BF72" s="1163"/>
      <c r="BG72" s="1163"/>
      <c r="BH72" s="1163"/>
    </row>
    <row r="73" spans="2:60" s="65" customFormat="1" ht="20.25" customHeight="1">
      <c r="B73" s="60"/>
      <c r="C73" s="60"/>
      <c r="D73" s="60"/>
      <c r="E73" s="60"/>
      <c r="F73" s="60"/>
      <c r="G73" s="60"/>
      <c r="H73" s="60"/>
      <c r="I73" s="60"/>
      <c r="J73" s="60"/>
      <c r="K73" s="60"/>
      <c r="L73" s="1162"/>
      <c r="M73" s="1162"/>
      <c r="N73" s="1163"/>
      <c r="O73" s="1163"/>
      <c r="P73" s="1163"/>
      <c r="Q73" s="1163"/>
      <c r="R73" s="1163"/>
      <c r="S73" s="1163"/>
      <c r="T73" s="1163"/>
      <c r="U73" s="1163"/>
      <c r="V73" s="1163"/>
      <c r="W73" s="1163"/>
      <c r="X73" s="1163"/>
      <c r="Y73" s="1163"/>
      <c r="Z73" s="1163"/>
      <c r="AA73" s="1163"/>
      <c r="AB73" s="1163"/>
      <c r="AC73" s="1163"/>
      <c r="AD73" s="1163"/>
      <c r="AE73" s="1163"/>
      <c r="AF73" s="1163"/>
      <c r="AG73" s="1163"/>
      <c r="AH73" s="1163"/>
      <c r="AI73" s="1163"/>
      <c r="AJ73" s="1163"/>
      <c r="AK73" s="1163"/>
      <c r="AL73" s="1163"/>
      <c r="AM73" s="1163"/>
      <c r="AN73" s="1163"/>
      <c r="AO73" s="1163"/>
      <c r="AP73" s="1163"/>
      <c r="AQ73" s="1163"/>
      <c r="AR73" s="1163"/>
      <c r="AS73" s="1163"/>
      <c r="AT73" s="1163"/>
      <c r="AU73" s="1163"/>
      <c r="AV73" s="1163"/>
      <c r="AW73" s="1163"/>
      <c r="AX73" s="1163"/>
      <c r="AY73" s="1163"/>
      <c r="AZ73" s="1163"/>
      <c r="BA73" s="1163"/>
      <c r="BB73" s="1163"/>
      <c r="BC73" s="1163"/>
      <c r="BD73" s="1163"/>
      <c r="BE73" s="1163"/>
      <c r="BF73" s="1163"/>
      <c r="BG73" s="1163"/>
      <c r="BH73" s="1163"/>
    </row>
    <row r="74" spans="2:60" s="65" customFormat="1" ht="20.25" customHeight="1">
      <c r="B74" s="60"/>
      <c r="C74" s="60"/>
      <c r="D74" s="60"/>
      <c r="E74" s="60"/>
      <c r="F74" s="60"/>
      <c r="G74" s="60"/>
      <c r="H74" s="60"/>
      <c r="I74" s="60"/>
      <c r="J74" s="60"/>
      <c r="K74" s="60"/>
      <c r="L74" s="1162" t="s">
        <v>102</v>
      </c>
      <c r="M74" s="1162"/>
      <c r="N74" s="1163"/>
      <c r="O74" s="1163"/>
      <c r="P74" s="1163"/>
      <c r="Q74" s="1163"/>
      <c r="R74" s="1163"/>
      <c r="S74" s="1163"/>
      <c r="T74" s="1163"/>
      <c r="U74" s="1163"/>
      <c r="V74" s="1163"/>
      <c r="W74" s="1163"/>
      <c r="X74" s="1163"/>
      <c r="Y74" s="1163"/>
      <c r="Z74" s="1163"/>
      <c r="AA74" s="1163"/>
      <c r="AB74" s="1163"/>
      <c r="AC74" s="1163"/>
      <c r="AD74" s="1163"/>
      <c r="AE74" s="1163"/>
      <c r="AF74" s="1163"/>
      <c r="AG74" s="1163"/>
      <c r="AH74" s="1163"/>
      <c r="AI74" s="1163"/>
      <c r="AJ74" s="1163"/>
      <c r="AK74" s="1163"/>
      <c r="AL74" s="1163"/>
      <c r="AM74" s="1163"/>
      <c r="AN74" s="1163"/>
      <c r="AO74" s="1163"/>
      <c r="AP74" s="1163"/>
      <c r="AQ74" s="1163"/>
      <c r="AR74" s="1163"/>
      <c r="AS74" s="1163"/>
      <c r="AT74" s="1163"/>
      <c r="AU74" s="1163"/>
      <c r="AV74" s="1163"/>
      <c r="AW74" s="1163"/>
      <c r="AX74" s="1163"/>
      <c r="AY74" s="1163"/>
      <c r="AZ74" s="1163"/>
      <c r="BA74" s="1163"/>
      <c r="BB74" s="1163"/>
      <c r="BC74" s="1163"/>
      <c r="BD74" s="1163"/>
      <c r="BE74" s="1163"/>
      <c r="BF74" s="1163"/>
      <c r="BG74" s="1163"/>
      <c r="BH74" s="1163"/>
    </row>
    <row r="75" spans="2:60" s="65" customFormat="1" ht="20.25" customHeight="1">
      <c r="B75" s="60"/>
      <c r="C75" s="60"/>
      <c r="D75" s="60"/>
      <c r="E75" s="60"/>
      <c r="F75" s="60"/>
      <c r="G75" s="60"/>
      <c r="H75" s="60"/>
      <c r="I75" s="60"/>
      <c r="J75" s="60"/>
      <c r="K75" s="60"/>
      <c r="L75" s="1162"/>
      <c r="M75" s="1162"/>
      <c r="N75" s="1163"/>
      <c r="O75" s="1163"/>
      <c r="P75" s="1163"/>
      <c r="Q75" s="1163"/>
      <c r="R75" s="1163"/>
      <c r="S75" s="1163"/>
      <c r="T75" s="1163"/>
      <c r="U75" s="1163"/>
      <c r="V75" s="1163"/>
      <c r="W75" s="1163"/>
      <c r="X75" s="1163"/>
      <c r="Y75" s="1163"/>
      <c r="Z75" s="1163"/>
      <c r="AA75" s="1163"/>
      <c r="AB75" s="1163"/>
      <c r="AC75" s="1163"/>
      <c r="AD75" s="1163"/>
      <c r="AE75" s="1163"/>
      <c r="AF75" s="1163"/>
      <c r="AG75" s="1163"/>
      <c r="AH75" s="1163"/>
      <c r="AI75" s="1163"/>
      <c r="AJ75" s="1163"/>
      <c r="AK75" s="1163"/>
      <c r="AL75" s="1163"/>
      <c r="AM75" s="1163"/>
      <c r="AN75" s="1163"/>
      <c r="AO75" s="1163"/>
      <c r="AP75" s="1163"/>
      <c r="AQ75" s="1163"/>
      <c r="AR75" s="1163"/>
      <c r="AS75" s="1163"/>
      <c r="AT75" s="1163"/>
      <c r="AU75" s="1163"/>
      <c r="AV75" s="1163"/>
      <c r="AW75" s="1163"/>
      <c r="AX75" s="1163"/>
      <c r="AY75" s="1163"/>
      <c r="AZ75" s="1163"/>
      <c r="BA75" s="1163"/>
      <c r="BB75" s="1163"/>
      <c r="BC75" s="1163"/>
      <c r="BD75" s="1163"/>
      <c r="BE75" s="1163"/>
      <c r="BF75" s="1163"/>
      <c r="BG75" s="1163"/>
      <c r="BH75" s="1163"/>
    </row>
    <row r="76" spans="12:60" ht="20.25" customHeight="1">
      <c r="L76" s="1162" t="s">
        <v>122</v>
      </c>
      <c r="M76" s="1162"/>
      <c r="N76" s="1163"/>
      <c r="O76" s="1163"/>
      <c r="P76" s="1163"/>
      <c r="Q76" s="1163"/>
      <c r="R76" s="1163"/>
      <c r="S76" s="1163"/>
      <c r="T76" s="1163"/>
      <c r="U76" s="1163"/>
      <c r="V76" s="1163"/>
      <c r="W76" s="1163"/>
      <c r="X76" s="1163"/>
      <c r="Y76" s="1163"/>
      <c r="Z76" s="1163"/>
      <c r="AA76" s="1163"/>
      <c r="AB76" s="1163"/>
      <c r="AC76" s="1163"/>
      <c r="AD76" s="1163"/>
      <c r="AE76" s="1163"/>
      <c r="AF76" s="1163"/>
      <c r="AG76" s="1163"/>
      <c r="AH76" s="1163"/>
      <c r="AI76" s="1163"/>
      <c r="AJ76" s="1163"/>
      <c r="AK76" s="1163"/>
      <c r="AL76" s="1163"/>
      <c r="AM76" s="1163"/>
      <c r="AN76" s="1163"/>
      <c r="AO76" s="1163"/>
      <c r="AP76" s="1163"/>
      <c r="AQ76" s="1163"/>
      <c r="AR76" s="1163"/>
      <c r="AS76" s="1163"/>
      <c r="AT76" s="1163"/>
      <c r="AU76" s="1163"/>
      <c r="AV76" s="1163"/>
      <c r="AW76" s="1163"/>
      <c r="AX76" s="1163"/>
      <c r="AY76" s="1163"/>
      <c r="AZ76" s="1163"/>
      <c r="BA76" s="1163"/>
      <c r="BB76" s="1163"/>
      <c r="BC76" s="1163"/>
      <c r="BD76" s="1163"/>
      <c r="BE76" s="1163"/>
      <c r="BF76" s="1163"/>
      <c r="BG76" s="1163"/>
      <c r="BH76" s="1163"/>
    </row>
    <row r="77" spans="12:60" ht="20.25" customHeight="1">
      <c r="L77" s="1162"/>
      <c r="M77" s="1162"/>
      <c r="N77" s="1163"/>
      <c r="O77" s="1163"/>
      <c r="P77" s="1163"/>
      <c r="Q77" s="1163"/>
      <c r="R77" s="1163"/>
      <c r="S77" s="1163"/>
      <c r="T77" s="1163"/>
      <c r="U77" s="1163"/>
      <c r="V77" s="1163"/>
      <c r="W77" s="1163"/>
      <c r="X77" s="1163"/>
      <c r="Y77" s="1163"/>
      <c r="Z77" s="1163"/>
      <c r="AA77" s="1163"/>
      <c r="AB77" s="1163"/>
      <c r="AC77" s="1163"/>
      <c r="AD77" s="1163"/>
      <c r="AE77" s="1163"/>
      <c r="AF77" s="1163"/>
      <c r="AG77" s="1163"/>
      <c r="AH77" s="1163"/>
      <c r="AI77" s="1163"/>
      <c r="AJ77" s="1163"/>
      <c r="AK77" s="1163"/>
      <c r="AL77" s="1163"/>
      <c r="AM77" s="1163"/>
      <c r="AN77" s="1163"/>
      <c r="AO77" s="1163"/>
      <c r="AP77" s="1163"/>
      <c r="AQ77" s="1163"/>
      <c r="AR77" s="1163"/>
      <c r="AS77" s="1163"/>
      <c r="AT77" s="1163"/>
      <c r="AU77" s="1163"/>
      <c r="AV77" s="1163"/>
      <c r="AW77" s="1163"/>
      <c r="AX77" s="1163"/>
      <c r="AY77" s="1163"/>
      <c r="AZ77" s="1163"/>
      <c r="BA77" s="1163"/>
      <c r="BB77" s="1163"/>
      <c r="BC77" s="1163"/>
      <c r="BD77" s="1163"/>
      <c r="BE77" s="1163"/>
      <c r="BF77" s="1163"/>
      <c r="BG77" s="1163"/>
      <c r="BH77" s="1163"/>
    </row>
    <row r="78" spans="12:60" ht="20.25" customHeight="1">
      <c r="L78" s="1162" t="s">
        <v>123</v>
      </c>
      <c r="M78" s="1162"/>
      <c r="N78" s="1163"/>
      <c r="O78" s="1163"/>
      <c r="P78" s="1163"/>
      <c r="Q78" s="1163"/>
      <c r="R78" s="1163"/>
      <c r="S78" s="1163"/>
      <c r="T78" s="1163"/>
      <c r="U78" s="1163"/>
      <c r="V78" s="1163"/>
      <c r="W78" s="1163"/>
      <c r="X78" s="1163"/>
      <c r="Y78" s="1163"/>
      <c r="Z78" s="1163"/>
      <c r="AA78" s="1163"/>
      <c r="AB78" s="1163"/>
      <c r="AC78" s="1163"/>
      <c r="AD78" s="1163"/>
      <c r="AE78" s="1163"/>
      <c r="AF78" s="1163"/>
      <c r="AG78" s="1163"/>
      <c r="AH78" s="1163"/>
      <c r="AI78" s="1163"/>
      <c r="AJ78" s="1163"/>
      <c r="AK78" s="1163"/>
      <c r="AL78" s="1163"/>
      <c r="AM78" s="1163"/>
      <c r="AN78" s="1163"/>
      <c r="AO78" s="1163"/>
      <c r="AP78" s="1163"/>
      <c r="AQ78" s="1163"/>
      <c r="AR78" s="1163"/>
      <c r="AS78" s="1163"/>
      <c r="AT78" s="1163"/>
      <c r="AU78" s="1163"/>
      <c r="AV78" s="1163"/>
      <c r="AW78" s="1163"/>
      <c r="AX78" s="1163"/>
      <c r="AY78" s="1163"/>
      <c r="AZ78" s="1163"/>
      <c r="BA78" s="1163"/>
      <c r="BB78" s="1163"/>
      <c r="BC78" s="1163"/>
      <c r="BD78" s="1163"/>
      <c r="BE78" s="1163"/>
      <c r="BF78" s="1163"/>
      <c r="BG78" s="1163"/>
      <c r="BH78" s="1163"/>
    </row>
    <row r="79" spans="12:60" ht="20.25" customHeight="1">
      <c r="L79" s="1162"/>
      <c r="M79" s="1162"/>
      <c r="N79" s="1163"/>
      <c r="O79" s="1163"/>
      <c r="P79" s="1163"/>
      <c r="Q79" s="1163"/>
      <c r="R79" s="1163"/>
      <c r="S79" s="1163"/>
      <c r="T79" s="1163"/>
      <c r="U79" s="1163"/>
      <c r="V79" s="1163"/>
      <c r="W79" s="1163"/>
      <c r="X79" s="1163"/>
      <c r="Y79" s="1163"/>
      <c r="Z79" s="1163"/>
      <c r="AA79" s="1163"/>
      <c r="AB79" s="1163"/>
      <c r="AC79" s="1163"/>
      <c r="AD79" s="1163"/>
      <c r="AE79" s="1163"/>
      <c r="AF79" s="1163"/>
      <c r="AG79" s="1163"/>
      <c r="AH79" s="1163"/>
      <c r="AI79" s="1163"/>
      <c r="AJ79" s="1163"/>
      <c r="AK79" s="1163"/>
      <c r="AL79" s="1163"/>
      <c r="AM79" s="1163"/>
      <c r="AN79" s="1163"/>
      <c r="AO79" s="1163"/>
      <c r="AP79" s="1163"/>
      <c r="AQ79" s="1163"/>
      <c r="AR79" s="1163"/>
      <c r="AS79" s="1163"/>
      <c r="AT79" s="1163"/>
      <c r="AU79" s="1163"/>
      <c r="AV79" s="1163"/>
      <c r="AW79" s="1163"/>
      <c r="AX79" s="1163"/>
      <c r="AY79" s="1163"/>
      <c r="AZ79" s="1163"/>
      <c r="BA79" s="1163"/>
      <c r="BB79" s="1163"/>
      <c r="BC79" s="1163"/>
      <c r="BD79" s="1163"/>
      <c r="BE79" s="1163"/>
      <c r="BF79" s="1163"/>
      <c r="BG79" s="1163"/>
      <c r="BH79" s="1163"/>
    </row>
    <row r="80" spans="12:60" ht="20.25" customHeight="1">
      <c r="L80" s="1162" t="s">
        <v>124</v>
      </c>
      <c r="M80" s="1162"/>
      <c r="N80" s="1163"/>
      <c r="O80" s="1163"/>
      <c r="P80" s="1163"/>
      <c r="Q80" s="1163"/>
      <c r="R80" s="1163"/>
      <c r="S80" s="1163"/>
      <c r="T80" s="1163"/>
      <c r="U80" s="1163"/>
      <c r="V80" s="1163"/>
      <c r="W80" s="1163"/>
      <c r="X80" s="1163"/>
      <c r="Y80" s="1163"/>
      <c r="Z80" s="1163"/>
      <c r="AA80" s="1163"/>
      <c r="AB80" s="1163"/>
      <c r="AC80" s="1163"/>
      <c r="AD80" s="1163"/>
      <c r="AE80" s="1163"/>
      <c r="AF80" s="1163"/>
      <c r="AG80" s="1163"/>
      <c r="AH80" s="1163"/>
      <c r="AI80" s="1163"/>
      <c r="AJ80" s="1163"/>
      <c r="AK80" s="1163"/>
      <c r="AL80" s="1163"/>
      <c r="AM80" s="1163"/>
      <c r="AN80" s="1163"/>
      <c r="AO80" s="1163"/>
      <c r="AP80" s="1163"/>
      <c r="AQ80" s="1163"/>
      <c r="AR80" s="1163"/>
      <c r="AS80" s="1163"/>
      <c r="AT80" s="1163"/>
      <c r="AU80" s="1163"/>
      <c r="AV80" s="1163"/>
      <c r="AW80" s="1163"/>
      <c r="AX80" s="1163"/>
      <c r="AY80" s="1163"/>
      <c r="AZ80" s="1163"/>
      <c r="BA80" s="1163"/>
      <c r="BB80" s="1163"/>
      <c r="BC80" s="1163"/>
      <c r="BD80" s="1163"/>
      <c r="BE80" s="1163"/>
      <c r="BF80" s="1163"/>
      <c r="BG80" s="1163"/>
      <c r="BH80" s="1163"/>
    </row>
    <row r="81" spans="12:60" ht="20.25" customHeight="1">
      <c r="L81" s="1162"/>
      <c r="M81" s="1162"/>
      <c r="N81" s="1163"/>
      <c r="O81" s="1163"/>
      <c r="P81" s="1163"/>
      <c r="Q81" s="1163"/>
      <c r="R81" s="1163"/>
      <c r="S81" s="1163"/>
      <c r="T81" s="1163"/>
      <c r="U81" s="1163"/>
      <c r="V81" s="1163"/>
      <c r="W81" s="1163"/>
      <c r="X81" s="1163"/>
      <c r="Y81" s="1163"/>
      <c r="Z81" s="1163"/>
      <c r="AA81" s="1163"/>
      <c r="AB81" s="1163"/>
      <c r="AC81" s="1163"/>
      <c r="AD81" s="1163"/>
      <c r="AE81" s="1163"/>
      <c r="AF81" s="1163"/>
      <c r="AG81" s="1163"/>
      <c r="AH81" s="1163"/>
      <c r="AI81" s="1163"/>
      <c r="AJ81" s="1163"/>
      <c r="AK81" s="1163"/>
      <c r="AL81" s="1163"/>
      <c r="AM81" s="1163"/>
      <c r="AN81" s="1163"/>
      <c r="AO81" s="1163"/>
      <c r="AP81" s="1163"/>
      <c r="AQ81" s="1163"/>
      <c r="AR81" s="1163"/>
      <c r="AS81" s="1163"/>
      <c r="AT81" s="1163"/>
      <c r="AU81" s="1163"/>
      <c r="AV81" s="1163"/>
      <c r="AW81" s="1163"/>
      <c r="AX81" s="1163"/>
      <c r="AY81" s="1163"/>
      <c r="AZ81" s="1163"/>
      <c r="BA81" s="1163"/>
      <c r="BB81" s="1163"/>
      <c r="BC81" s="1163"/>
      <c r="BD81" s="1163"/>
      <c r="BE81" s="1163"/>
      <c r="BF81" s="1163"/>
      <c r="BG81" s="1163"/>
      <c r="BH81" s="1163"/>
    </row>
    <row r="82" spans="12:60" ht="20.25" customHeight="1">
      <c r="L82" s="1162" t="s">
        <v>125</v>
      </c>
      <c r="M82" s="1162"/>
      <c r="N82" s="1163"/>
      <c r="O82" s="1163"/>
      <c r="P82" s="1163"/>
      <c r="Q82" s="1163"/>
      <c r="R82" s="1163"/>
      <c r="S82" s="1163"/>
      <c r="T82" s="1163"/>
      <c r="U82" s="1163"/>
      <c r="V82" s="1163"/>
      <c r="W82" s="1163"/>
      <c r="X82" s="1163"/>
      <c r="Y82" s="1163"/>
      <c r="Z82" s="1163"/>
      <c r="AA82" s="1163"/>
      <c r="AB82" s="1163"/>
      <c r="AC82" s="1163"/>
      <c r="AD82" s="1163"/>
      <c r="AE82" s="1163"/>
      <c r="AF82" s="1163"/>
      <c r="AG82" s="1163"/>
      <c r="AH82" s="1163"/>
      <c r="AI82" s="1163"/>
      <c r="AJ82" s="1163"/>
      <c r="AK82" s="1163"/>
      <c r="AL82" s="1163"/>
      <c r="AM82" s="1163"/>
      <c r="AN82" s="1163"/>
      <c r="AO82" s="1163"/>
      <c r="AP82" s="1163"/>
      <c r="AQ82" s="1163"/>
      <c r="AR82" s="1163"/>
      <c r="AS82" s="1163"/>
      <c r="AT82" s="1163"/>
      <c r="AU82" s="1163"/>
      <c r="AV82" s="1163"/>
      <c r="AW82" s="1163"/>
      <c r="AX82" s="1163"/>
      <c r="AY82" s="1163"/>
      <c r="AZ82" s="1163"/>
      <c r="BA82" s="1163"/>
      <c r="BB82" s="1163"/>
      <c r="BC82" s="1163"/>
      <c r="BD82" s="1163"/>
      <c r="BE82" s="1163"/>
      <c r="BF82" s="1163"/>
      <c r="BG82" s="1163"/>
      <c r="BH82" s="1163"/>
    </row>
    <row r="83" spans="12:60" ht="20.25" customHeight="1">
      <c r="L83" s="1162"/>
      <c r="M83" s="1162"/>
      <c r="N83" s="1163"/>
      <c r="O83" s="1163"/>
      <c r="P83" s="1163"/>
      <c r="Q83" s="1163"/>
      <c r="R83" s="1163"/>
      <c r="S83" s="1163"/>
      <c r="T83" s="1163"/>
      <c r="U83" s="1163"/>
      <c r="V83" s="1163"/>
      <c r="W83" s="1163"/>
      <c r="X83" s="1163"/>
      <c r="Y83" s="1163"/>
      <c r="Z83" s="1163"/>
      <c r="AA83" s="1163"/>
      <c r="AB83" s="1163"/>
      <c r="AC83" s="1163"/>
      <c r="AD83" s="1163"/>
      <c r="AE83" s="1163"/>
      <c r="AF83" s="1163"/>
      <c r="AG83" s="1163"/>
      <c r="AH83" s="1163"/>
      <c r="AI83" s="1163"/>
      <c r="AJ83" s="1163"/>
      <c r="AK83" s="1163"/>
      <c r="AL83" s="1163"/>
      <c r="AM83" s="1163"/>
      <c r="AN83" s="1163"/>
      <c r="AO83" s="1163"/>
      <c r="AP83" s="1163"/>
      <c r="AQ83" s="1163"/>
      <c r="AR83" s="1163"/>
      <c r="AS83" s="1163"/>
      <c r="AT83" s="1163"/>
      <c r="AU83" s="1163"/>
      <c r="AV83" s="1163"/>
      <c r="AW83" s="1163"/>
      <c r="AX83" s="1163"/>
      <c r="AY83" s="1163"/>
      <c r="AZ83" s="1163"/>
      <c r="BA83" s="1163"/>
      <c r="BB83" s="1163"/>
      <c r="BC83" s="1163"/>
      <c r="BD83" s="1163"/>
      <c r="BE83" s="1163"/>
      <c r="BF83" s="1163"/>
      <c r="BG83" s="1163"/>
      <c r="BH83" s="1163"/>
    </row>
    <row r="84" spans="12:60" ht="20.25" customHeight="1">
      <c r="L84" s="1162" t="s">
        <v>126</v>
      </c>
      <c r="M84" s="1162"/>
      <c r="N84" s="1163"/>
      <c r="O84" s="1163"/>
      <c r="P84" s="1163"/>
      <c r="Q84" s="1163"/>
      <c r="R84" s="1163"/>
      <c r="S84" s="1163"/>
      <c r="T84" s="1163"/>
      <c r="U84" s="1163"/>
      <c r="V84" s="1163"/>
      <c r="W84" s="1163"/>
      <c r="X84" s="1163"/>
      <c r="Y84" s="1163"/>
      <c r="Z84" s="1163"/>
      <c r="AA84" s="1163"/>
      <c r="AB84" s="1163"/>
      <c r="AC84" s="1163"/>
      <c r="AD84" s="1163"/>
      <c r="AE84" s="1163"/>
      <c r="AF84" s="1163"/>
      <c r="AG84" s="1163"/>
      <c r="AH84" s="1163"/>
      <c r="AI84" s="1163"/>
      <c r="AJ84" s="1163"/>
      <c r="AK84" s="1163"/>
      <c r="AL84" s="1163"/>
      <c r="AM84" s="1163"/>
      <c r="AN84" s="1163"/>
      <c r="AO84" s="1163"/>
      <c r="AP84" s="1163"/>
      <c r="AQ84" s="1163"/>
      <c r="AR84" s="1163"/>
      <c r="AS84" s="1163"/>
      <c r="AT84" s="1163"/>
      <c r="AU84" s="1163"/>
      <c r="AV84" s="1163"/>
      <c r="AW84" s="1163"/>
      <c r="AX84" s="1163"/>
      <c r="AY84" s="1163"/>
      <c r="AZ84" s="1163"/>
      <c r="BA84" s="1163"/>
      <c r="BB84" s="1163"/>
      <c r="BC84" s="1163"/>
      <c r="BD84" s="1163"/>
      <c r="BE84" s="1163"/>
      <c r="BF84" s="1163"/>
      <c r="BG84" s="1163"/>
      <c r="BH84" s="1163"/>
    </row>
    <row r="85" spans="12:60" ht="20.25" customHeight="1">
      <c r="L85" s="1162"/>
      <c r="M85" s="1162"/>
      <c r="N85" s="1163"/>
      <c r="O85" s="1163"/>
      <c r="P85" s="1163"/>
      <c r="Q85" s="1163"/>
      <c r="R85" s="1163"/>
      <c r="S85" s="1163"/>
      <c r="T85" s="1163"/>
      <c r="U85" s="1163"/>
      <c r="V85" s="1163"/>
      <c r="W85" s="1163"/>
      <c r="X85" s="1163"/>
      <c r="Y85" s="1163"/>
      <c r="Z85" s="1163"/>
      <c r="AA85" s="1163"/>
      <c r="AB85" s="1163"/>
      <c r="AC85" s="1163"/>
      <c r="AD85" s="1163"/>
      <c r="AE85" s="1163"/>
      <c r="AF85" s="1163"/>
      <c r="AG85" s="1163"/>
      <c r="AH85" s="1163"/>
      <c r="AI85" s="1163"/>
      <c r="AJ85" s="1163"/>
      <c r="AK85" s="1163"/>
      <c r="AL85" s="1163"/>
      <c r="AM85" s="1163"/>
      <c r="AN85" s="1163"/>
      <c r="AO85" s="1163"/>
      <c r="AP85" s="1163"/>
      <c r="AQ85" s="1163"/>
      <c r="AR85" s="1163"/>
      <c r="AS85" s="1163"/>
      <c r="AT85" s="1163"/>
      <c r="AU85" s="1163"/>
      <c r="AV85" s="1163"/>
      <c r="AW85" s="1163"/>
      <c r="AX85" s="1163"/>
      <c r="AY85" s="1163"/>
      <c r="AZ85" s="1163"/>
      <c r="BA85" s="1163"/>
      <c r="BB85" s="1163"/>
      <c r="BC85" s="1163"/>
      <c r="BD85" s="1163"/>
      <c r="BE85" s="1163"/>
      <c r="BF85" s="1163"/>
      <c r="BG85" s="1163"/>
      <c r="BH85" s="1163"/>
    </row>
    <row r="86" ht="20.25" customHeight="1">
      <c r="AV86" s="66"/>
    </row>
    <row r="87" ht="20.25" customHeight="1">
      <c r="AV87" s="66"/>
    </row>
    <row r="88" spans="2:60" ht="31.5" customHeight="1">
      <c r="B88" s="1195"/>
      <c r="C88" s="1195"/>
      <c r="D88" s="1195"/>
      <c r="E88" s="1195"/>
      <c r="F88" s="1195"/>
      <c r="G88" s="1195"/>
      <c r="H88" s="1195"/>
      <c r="I88" s="1195"/>
      <c r="J88" s="1195"/>
      <c r="K88" s="1195"/>
      <c r="L88" s="1195"/>
      <c r="M88" s="1195"/>
      <c r="N88" s="1195"/>
      <c r="O88" s="1195"/>
      <c r="P88" s="1195"/>
      <c r="Q88" s="1195"/>
      <c r="R88" s="1195"/>
      <c r="S88" s="1195"/>
      <c r="T88" s="1195"/>
      <c r="U88" s="1195"/>
      <c r="V88" s="1195"/>
      <c r="W88" s="1195"/>
      <c r="X88" s="1195"/>
      <c r="Y88" s="1195"/>
      <c r="Z88" s="1195"/>
      <c r="AA88" s="1195"/>
      <c r="AB88" s="1195"/>
      <c r="AC88" s="1195"/>
      <c r="AD88" s="1195"/>
      <c r="AE88" s="1195"/>
      <c r="AF88" s="1195"/>
      <c r="AG88" s="1195"/>
      <c r="AH88" s="1195"/>
      <c r="AI88" s="1195"/>
      <c r="AJ88" s="1195"/>
      <c r="AK88" s="1195"/>
      <c r="AL88" s="1195"/>
      <c r="AM88" s="1195"/>
      <c r="AN88" s="1195"/>
      <c r="AO88" s="1195"/>
      <c r="AP88" s="1195"/>
      <c r="AQ88" s="1195"/>
      <c r="AR88" s="1195"/>
      <c r="AS88" s="1195"/>
      <c r="AT88" s="1195"/>
      <c r="AU88" s="1195"/>
      <c r="AV88" s="1195"/>
      <c r="AW88" s="1195"/>
      <c r="AX88" s="1195"/>
      <c r="AY88" s="1195"/>
      <c r="AZ88" s="1195"/>
      <c r="BA88" s="1195"/>
      <c r="BB88" s="1195"/>
      <c r="BC88" s="1195"/>
      <c r="BD88" s="1195"/>
      <c r="BE88" s="1195"/>
      <c r="BF88" s="1195"/>
      <c r="BG88" s="1195"/>
      <c r="BH88" s="1195"/>
    </row>
    <row r="89" spans="2:60" ht="31.5" customHeight="1">
      <c r="B89" s="1195"/>
      <c r="C89" s="1195"/>
      <c r="D89" s="1195"/>
      <c r="E89" s="1195"/>
      <c r="F89" s="1195"/>
      <c r="G89" s="1195"/>
      <c r="H89" s="1195"/>
      <c r="I89" s="1195"/>
      <c r="J89" s="1195"/>
      <c r="K89" s="1195"/>
      <c r="L89" s="1195"/>
      <c r="M89" s="1195"/>
      <c r="N89" s="1195"/>
      <c r="O89" s="1195"/>
      <c r="P89" s="1195"/>
      <c r="Q89" s="1195"/>
      <c r="R89" s="1195"/>
      <c r="S89" s="1195"/>
      <c r="T89" s="1195"/>
      <c r="U89" s="1195"/>
      <c r="V89" s="1195"/>
      <c r="W89" s="1195"/>
      <c r="X89" s="1195"/>
      <c r="Y89" s="1195"/>
      <c r="Z89" s="1195"/>
      <c r="AA89" s="1195"/>
      <c r="AB89" s="1195"/>
      <c r="AC89" s="1195"/>
      <c r="AD89" s="1195"/>
      <c r="AE89" s="1195"/>
      <c r="AF89" s="1195"/>
      <c r="AG89" s="1195"/>
      <c r="AH89" s="1195"/>
      <c r="AI89" s="1195"/>
      <c r="AJ89" s="1195"/>
      <c r="AK89" s="1195"/>
      <c r="AL89" s="1195"/>
      <c r="AM89" s="1195"/>
      <c r="AN89" s="1195"/>
      <c r="AO89" s="1195"/>
      <c r="AP89" s="1195"/>
      <c r="AQ89" s="1195"/>
      <c r="AR89" s="1195"/>
      <c r="AS89" s="1195"/>
      <c r="AT89" s="1195"/>
      <c r="AU89" s="1195"/>
      <c r="AV89" s="1195"/>
      <c r="AW89" s="1195"/>
      <c r="AX89" s="1195"/>
      <c r="AY89" s="1195"/>
      <c r="AZ89" s="1195"/>
      <c r="BA89" s="1195"/>
      <c r="BB89" s="1195"/>
      <c r="BC89" s="1195"/>
      <c r="BD89" s="1195"/>
      <c r="BE89" s="1195"/>
      <c r="BF89" s="1195"/>
      <c r="BG89" s="1195"/>
      <c r="BH89" s="1195"/>
    </row>
    <row r="90" spans="2:60" ht="31.5" customHeight="1">
      <c r="B90" s="1195"/>
      <c r="C90" s="1195"/>
      <c r="D90" s="1195"/>
      <c r="E90" s="1195"/>
      <c r="F90" s="1195"/>
      <c r="G90" s="1195"/>
      <c r="H90" s="1195"/>
      <c r="I90" s="1195"/>
      <c r="J90" s="1195"/>
      <c r="K90" s="1195"/>
      <c r="L90" s="1195"/>
      <c r="M90" s="1195"/>
      <c r="N90" s="1195"/>
      <c r="O90" s="1195"/>
      <c r="P90" s="1195"/>
      <c r="Q90" s="1195"/>
      <c r="R90" s="1195"/>
      <c r="S90" s="1195"/>
      <c r="T90" s="1195"/>
      <c r="U90" s="1195"/>
      <c r="V90" s="1195"/>
      <c r="W90" s="1195"/>
      <c r="X90" s="1195"/>
      <c r="Y90" s="1195"/>
      <c r="Z90" s="1195"/>
      <c r="AA90" s="1195"/>
      <c r="AB90" s="1195"/>
      <c r="AC90" s="1195"/>
      <c r="AD90" s="1195"/>
      <c r="AE90" s="1195"/>
      <c r="AF90" s="1195"/>
      <c r="AG90" s="1195"/>
      <c r="AH90" s="1195"/>
      <c r="AI90" s="1195"/>
      <c r="AJ90" s="1195"/>
      <c r="AK90" s="1195"/>
      <c r="AL90" s="1195"/>
      <c r="AM90" s="1195"/>
      <c r="AN90" s="1195"/>
      <c r="AO90" s="1195"/>
      <c r="AP90" s="1195"/>
      <c r="AQ90" s="1195"/>
      <c r="AR90" s="1195"/>
      <c r="AS90" s="1195"/>
      <c r="AT90" s="1195"/>
      <c r="AU90" s="1195"/>
      <c r="AV90" s="1195"/>
      <c r="AW90" s="1195"/>
      <c r="AX90" s="1195"/>
      <c r="AY90" s="1195"/>
      <c r="AZ90" s="1195"/>
      <c r="BA90" s="1195"/>
      <c r="BB90" s="1195"/>
      <c r="BC90" s="1195"/>
      <c r="BD90" s="1195"/>
      <c r="BE90" s="1195"/>
      <c r="BF90" s="1195"/>
      <c r="BG90" s="1195"/>
      <c r="BH90" s="1195"/>
    </row>
    <row r="91" spans="2:60" s="37" customFormat="1" ht="20.25" customHeight="1">
      <c r="B91" s="1198" t="s">
        <v>366</v>
      </c>
      <c r="C91" s="1198"/>
      <c r="D91" s="1198"/>
      <c r="E91" s="1198"/>
      <c r="F91" s="1198"/>
      <c r="G91" s="1198"/>
      <c r="H91" s="1198"/>
      <c r="I91" s="1198"/>
      <c r="J91" s="1198"/>
      <c r="K91" s="1198"/>
      <c r="L91" s="1198"/>
      <c r="M91" s="1198"/>
      <c r="N91" s="1198"/>
      <c r="O91" s="1198"/>
      <c r="P91" s="1198"/>
      <c r="Q91" s="1198"/>
      <c r="R91" s="1198"/>
      <c r="S91" s="1198"/>
      <c r="T91" s="1198"/>
      <c r="U91" s="1198"/>
      <c r="V91" s="1198"/>
      <c r="W91" s="1198"/>
      <c r="X91" s="1198"/>
      <c r="Y91" s="1198"/>
      <c r="Z91" s="1198"/>
      <c r="AA91" s="1198"/>
      <c r="AB91" s="1198"/>
      <c r="AC91" s="1198"/>
      <c r="AD91" s="1198"/>
      <c r="AE91" s="1198"/>
      <c r="AF91" s="1198"/>
      <c r="AG91" s="1198"/>
      <c r="AH91" s="1198"/>
      <c r="AI91" s="1198"/>
      <c r="AJ91" s="1198"/>
      <c r="AK91" s="1198"/>
      <c r="AL91" s="1198"/>
      <c r="AM91" s="1198"/>
      <c r="AN91" s="1198"/>
      <c r="AO91" s="1198"/>
      <c r="AP91" s="1198"/>
      <c r="AQ91" s="1198"/>
      <c r="AR91" s="1198"/>
      <c r="AS91" s="1198"/>
      <c r="AT91" s="1198"/>
      <c r="AU91" s="1198"/>
      <c r="AV91" s="1198"/>
      <c r="AW91" s="1198"/>
      <c r="AX91" s="1198"/>
      <c r="AY91" s="1198"/>
      <c r="AZ91" s="1198"/>
      <c r="BA91" s="1198"/>
      <c r="BB91" s="1198"/>
      <c r="BC91" s="1198"/>
      <c r="BD91" s="1198"/>
      <c r="BE91" s="1198"/>
      <c r="BF91" s="1198"/>
      <c r="BG91" s="1198"/>
      <c r="BH91" s="1198"/>
    </row>
    <row r="92" spans="2:60" ht="20.25" customHeight="1">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8"/>
      <c r="Z92" s="1198"/>
      <c r="AA92" s="1198"/>
      <c r="AB92" s="1198"/>
      <c r="AC92" s="1198"/>
      <c r="AD92" s="1198"/>
      <c r="AE92" s="1198"/>
      <c r="AF92" s="1198"/>
      <c r="AG92" s="1198"/>
      <c r="AH92" s="1198"/>
      <c r="AI92" s="1198"/>
      <c r="AJ92" s="1198"/>
      <c r="AK92" s="1198"/>
      <c r="AL92" s="1198"/>
      <c r="AM92" s="1198"/>
      <c r="AN92" s="1198"/>
      <c r="AO92" s="1198"/>
      <c r="AP92" s="1198"/>
      <c r="AQ92" s="1198"/>
      <c r="AR92" s="1198"/>
      <c r="AS92" s="1198"/>
      <c r="AT92" s="1198"/>
      <c r="AU92" s="1198"/>
      <c r="AV92" s="1198"/>
      <c r="AW92" s="1198"/>
      <c r="AX92" s="1198"/>
      <c r="AY92" s="1198"/>
      <c r="AZ92" s="1198"/>
      <c r="BA92" s="1198"/>
      <c r="BB92" s="1198"/>
      <c r="BC92" s="1198"/>
      <c r="BD92" s="1198"/>
      <c r="BE92" s="1198"/>
      <c r="BF92" s="1198"/>
      <c r="BG92" s="1198"/>
      <c r="BH92" s="1198"/>
    </row>
    <row r="93" s="145" customFormat="1" ht="20.25" customHeight="1"/>
    <row r="94" s="145" customFormat="1" ht="20.25" customHeight="1">
      <c r="B94" s="146" t="s">
        <v>12</v>
      </c>
    </row>
    <row r="95" spans="5:49" s="145" customFormat="1" ht="20.25" customHeight="1">
      <c r="E95" s="1196"/>
      <c r="F95" s="1196"/>
      <c r="G95" s="1196"/>
      <c r="H95" s="1196"/>
      <c r="I95" s="1196"/>
      <c r="J95" s="1196"/>
      <c r="K95" s="1196"/>
      <c r="L95" s="1196"/>
      <c r="M95" s="1196"/>
      <c r="N95" s="1196"/>
      <c r="O95" s="1196"/>
      <c r="P95" s="1196"/>
      <c r="Q95" s="1196"/>
      <c r="R95" s="1196"/>
      <c r="S95" s="1196"/>
      <c r="T95" s="1196"/>
      <c r="U95" s="1196"/>
      <c r="V95" s="1196"/>
      <c r="W95" s="1196"/>
      <c r="X95" s="1196"/>
      <c r="Y95" s="1196"/>
      <c r="Z95" s="1196"/>
      <c r="AA95" s="1196"/>
      <c r="AB95" s="1196"/>
      <c r="AC95" s="1196"/>
      <c r="AD95" s="1196"/>
      <c r="AE95" s="1196"/>
      <c r="AF95" s="1196"/>
      <c r="AG95" s="1196"/>
      <c r="AH95" s="1196"/>
      <c r="AI95" s="1196"/>
      <c r="AJ95" s="1196"/>
      <c r="AK95" s="1196"/>
      <c r="AL95" s="1196"/>
      <c r="AM95" s="1196"/>
      <c r="AN95" s="1196"/>
      <c r="AO95" s="1196"/>
      <c r="AP95" s="1196"/>
      <c r="AQ95" s="1196"/>
      <c r="AR95" s="1196"/>
      <c r="AS95" s="1196"/>
      <c r="AT95" s="1196"/>
      <c r="AU95" s="1196"/>
      <c r="AV95" s="1196"/>
      <c r="AW95" s="1196"/>
    </row>
    <row r="96" spans="2:60" s="110" customFormat="1" ht="20.25" customHeight="1">
      <c r="B96" s="110" t="s">
        <v>14</v>
      </c>
      <c r="E96" s="1197"/>
      <c r="F96" s="1197"/>
      <c r="G96" s="1197"/>
      <c r="H96" s="1197"/>
      <c r="I96" s="1197"/>
      <c r="J96" s="1197"/>
      <c r="K96" s="1197"/>
      <c r="L96" s="1197"/>
      <c r="M96" s="1197"/>
      <c r="N96" s="1197"/>
      <c r="O96" s="1197"/>
      <c r="P96" s="1197"/>
      <c r="Q96" s="1197"/>
      <c r="R96" s="1197"/>
      <c r="S96" s="1197"/>
      <c r="T96" s="1197"/>
      <c r="U96" s="1197"/>
      <c r="V96" s="1197"/>
      <c r="W96" s="1197"/>
      <c r="X96" s="1197"/>
      <c r="Y96" s="1197"/>
      <c r="Z96" s="1197"/>
      <c r="AA96" s="1197"/>
      <c r="AB96" s="1197"/>
      <c r="AC96" s="1197"/>
      <c r="AD96" s="1197"/>
      <c r="AE96" s="1197"/>
      <c r="AF96" s="1197"/>
      <c r="AG96" s="1197"/>
      <c r="AH96" s="1197"/>
      <c r="AI96" s="1197"/>
      <c r="AJ96" s="1197"/>
      <c r="AK96" s="1197"/>
      <c r="AL96" s="1197"/>
      <c r="AM96" s="1197"/>
      <c r="AN96" s="1197"/>
      <c r="AO96" s="1197"/>
      <c r="AP96" s="1197"/>
      <c r="AQ96" s="1197"/>
      <c r="AR96" s="1197"/>
      <c r="AS96" s="1197"/>
      <c r="AT96" s="1197"/>
      <c r="AU96" s="1197"/>
      <c r="AV96" s="1197"/>
      <c r="AW96" s="1197"/>
      <c r="AY96" s="110" t="s">
        <v>13</v>
      </c>
      <c r="BA96" s="1192"/>
      <c r="BB96" s="1193"/>
      <c r="BC96" s="1193"/>
      <c r="BD96" s="1193"/>
      <c r="BE96" s="1193"/>
      <c r="BF96" s="1193"/>
      <c r="BG96" s="1193"/>
      <c r="BH96" s="1194"/>
    </row>
    <row r="97" s="58" customFormat="1" ht="20.25" customHeight="1">
      <c r="A97" s="110"/>
    </row>
    <row r="98" spans="1:150" s="58" customFormat="1" ht="17.25">
      <c r="A98" s="110"/>
      <c r="B98" s="1186" t="s">
        <v>437</v>
      </c>
      <c r="C98" s="1187"/>
      <c r="D98" s="1187"/>
      <c r="E98" s="1187"/>
      <c r="F98" s="1187"/>
      <c r="G98" s="1187"/>
      <c r="H98" s="1187"/>
      <c r="I98" s="1187"/>
      <c r="J98" s="1187"/>
      <c r="K98" s="1187"/>
      <c r="L98" s="1187"/>
      <c r="M98" s="1187"/>
      <c r="N98" s="1187"/>
      <c r="O98" s="1187"/>
      <c r="P98" s="1187"/>
      <c r="Q98" s="1187"/>
      <c r="R98" s="1187"/>
      <c r="S98" s="1187"/>
      <c r="T98" s="1187"/>
      <c r="U98" s="1187"/>
      <c r="V98" s="1187"/>
      <c r="W98" s="1187"/>
      <c r="X98" s="1187"/>
      <c r="Y98" s="1187"/>
      <c r="Z98" s="1187"/>
      <c r="AA98" s="1187"/>
      <c r="AB98" s="1187"/>
      <c r="AC98" s="1187"/>
      <c r="AD98" s="1187"/>
      <c r="AE98" s="1187"/>
      <c r="AF98" s="1187"/>
      <c r="AG98" s="1187"/>
      <c r="AH98" s="1187"/>
      <c r="AI98" s="1187"/>
      <c r="AJ98" s="1187"/>
      <c r="AK98" s="1187"/>
      <c r="AL98" s="1187"/>
      <c r="AM98" s="1187"/>
      <c r="AN98" s="1187"/>
      <c r="AO98" s="1187"/>
      <c r="AP98" s="1187"/>
      <c r="AQ98" s="1187"/>
      <c r="AR98" s="1187"/>
      <c r="AS98" s="1187"/>
      <c r="AT98" s="1187"/>
      <c r="AU98" s="1187"/>
      <c r="AV98" s="1187"/>
      <c r="AW98" s="1187"/>
      <c r="AX98" s="1187"/>
      <c r="AY98" s="1187"/>
      <c r="AZ98" s="1187"/>
      <c r="BA98" s="1187"/>
      <c r="BB98" s="1187"/>
      <c r="BC98" s="1187"/>
      <c r="BD98" s="1187"/>
      <c r="BE98" s="1187"/>
      <c r="BF98" s="1187"/>
      <c r="BG98" s="1187"/>
      <c r="BH98" s="118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c r="DQ98" s="147"/>
      <c r="DR98" s="147"/>
      <c r="DS98" s="147"/>
      <c r="DT98" s="147"/>
      <c r="DU98" s="147"/>
      <c r="DV98" s="147"/>
      <c r="DW98" s="147"/>
      <c r="DX98" s="147"/>
      <c r="DY98" s="147"/>
      <c r="DZ98" s="147"/>
      <c r="EA98" s="147"/>
      <c r="EB98" s="147"/>
      <c r="EC98" s="147"/>
      <c r="ED98" s="147"/>
      <c r="EE98" s="147"/>
      <c r="EF98" s="147"/>
      <c r="EG98" s="147"/>
      <c r="EH98" s="147"/>
      <c r="EI98" s="147"/>
      <c r="EJ98" s="147"/>
      <c r="EK98" s="147"/>
      <c r="EL98" s="147"/>
      <c r="EM98" s="147"/>
      <c r="EN98" s="147"/>
      <c r="EO98" s="147"/>
      <c r="EP98" s="147"/>
      <c r="EQ98" s="147"/>
      <c r="ER98" s="147"/>
      <c r="ES98" s="147"/>
      <c r="ET98" s="148"/>
    </row>
    <row r="99" spans="1:150" s="58" customFormat="1" ht="18" customHeight="1">
      <c r="A99" s="110"/>
      <c r="B99" s="1187"/>
      <c r="C99" s="1187"/>
      <c r="D99" s="1187"/>
      <c r="E99" s="1187"/>
      <c r="F99" s="1187"/>
      <c r="G99" s="1187"/>
      <c r="H99" s="1187"/>
      <c r="I99" s="1187"/>
      <c r="J99" s="1187"/>
      <c r="K99" s="1187"/>
      <c r="L99" s="1187"/>
      <c r="M99" s="1187"/>
      <c r="N99" s="1187"/>
      <c r="O99" s="1187"/>
      <c r="P99" s="1187"/>
      <c r="Q99" s="1187"/>
      <c r="R99" s="1187"/>
      <c r="S99" s="1187"/>
      <c r="T99" s="1187"/>
      <c r="U99" s="1187"/>
      <c r="V99" s="1187"/>
      <c r="W99" s="1187"/>
      <c r="X99" s="1187"/>
      <c r="Y99" s="1187"/>
      <c r="Z99" s="1187"/>
      <c r="AA99" s="1187"/>
      <c r="AB99" s="1187"/>
      <c r="AC99" s="1187"/>
      <c r="AD99" s="1187"/>
      <c r="AE99" s="1187"/>
      <c r="AF99" s="1187"/>
      <c r="AG99" s="1187"/>
      <c r="AH99" s="1187"/>
      <c r="AI99" s="1187"/>
      <c r="AJ99" s="1187"/>
      <c r="AK99" s="1187"/>
      <c r="AL99" s="1187"/>
      <c r="AM99" s="1187"/>
      <c r="AN99" s="1187"/>
      <c r="AO99" s="1187"/>
      <c r="AP99" s="1187"/>
      <c r="AQ99" s="1187"/>
      <c r="AR99" s="1187"/>
      <c r="AS99" s="1187"/>
      <c r="AT99" s="1187"/>
      <c r="AU99" s="1187"/>
      <c r="AV99" s="1187"/>
      <c r="AW99" s="1187"/>
      <c r="AX99" s="1187"/>
      <c r="AY99" s="1187"/>
      <c r="AZ99" s="1187"/>
      <c r="BA99" s="1187"/>
      <c r="BB99" s="1187"/>
      <c r="BC99" s="1187"/>
      <c r="BD99" s="1187"/>
      <c r="BE99" s="1187"/>
      <c r="BF99" s="1187"/>
      <c r="BG99" s="1187"/>
      <c r="BH99" s="1187"/>
      <c r="BI99" s="110"/>
      <c r="BJ99" s="110"/>
      <c r="BK99" s="110"/>
      <c r="BL99" s="110"/>
      <c r="BM99" s="110"/>
      <c r="BN99" s="110"/>
      <c r="BO99" s="110"/>
      <c r="BP99" s="110"/>
      <c r="BQ99" s="110"/>
      <c r="BR99" s="110"/>
      <c r="BS99" s="110"/>
      <c r="BT99" s="110"/>
      <c r="BU99" s="110"/>
      <c r="BV99" s="110"/>
      <c r="BW99" s="110"/>
      <c r="BX99" s="110"/>
      <c r="BY99" s="110"/>
      <c r="BZ99" s="110"/>
      <c r="CA99" s="110"/>
      <c r="CB99" s="110"/>
      <c r="CC99" s="110"/>
      <c r="CD99" s="110"/>
      <c r="CE99" s="110"/>
      <c r="CF99" s="110"/>
      <c r="CG99" s="110"/>
      <c r="CH99" s="110"/>
      <c r="CI99" s="110"/>
      <c r="CJ99" s="110"/>
      <c r="CK99" s="110"/>
      <c r="CL99" s="110"/>
      <c r="CM99" s="110"/>
      <c r="CN99" s="110"/>
      <c r="CO99" s="110"/>
      <c r="CP99" s="110"/>
      <c r="CQ99" s="110"/>
      <c r="CR99" s="110"/>
      <c r="CS99" s="110"/>
      <c r="CT99" s="110"/>
      <c r="CU99" s="110"/>
      <c r="CV99" s="110"/>
      <c r="CW99" s="110"/>
      <c r="CX99" s="110"/>
      <c r="CY99" s="110"/>
      <c r="CZ99" s="110"/>
      <c r="DA99" s="110"/>
      <c r="DB99" s="110"/>
      <c r="DC99" s="110"/>
      <c r="DD99" s="110"/>
      <c r="DE99" s="110"/>
      <c r="DF99" s="110"/>
      <c r="DG99" s="110"/>
      <c r="DH99" s="110"/>
      <c r="DI99" s="110"/>
      <c r="DJ99" s="110"/>
      <c r="DK99" s="110"/>
      <c r="DL99" s="110"/>
      <c r="DM99" s="110"/>
      <c r="DN99" s="110"/>
      <c r="DO99" s="110"/>
      <c r="DP99" s="110"/>
      <c r="DQ99" s="110"/>
      <c r="DR99" s="110"/>
      <c r="DS99" s="110"/>
      <c r="DT99" s="110"/>
      <c r="DU99" s="110"/>
      <c r="DV99" s="110"/>
      <c r="DW99" s="110"/>
      <c r="DX99" s="110"/>
      <c r="DY99" s="110"/>
      <c r="DZ99" s="110"/>
      <c r="EA99" s="110"/>
      <c r="EB99" s="110"/>
      <c r="EC99" s="110"/>
      <c r="ED99" s="110"/>
      <c r="EE99" s="110"/>
      <c r="EF99" s="110"/>
      <c r="EG99" s="110"/>
      <c r="EH99" s="110"/>
      <c r="EI99" s="110"/>
      <c r="EJ99" s="110"/>
      <c r="EK99" s="110"/>
      <c r="EL99" s="110"/>
      <c r="EM99" s="110"/>
      <c r="EN99" s="110"/>
      <c r="EO99" s="110"/>
      <c r="EP99" s="110"/>
      <c r="EQ99" s="110"/>
      <c r="ER99" s="110"/>
      <c r="ES99" s="110"/>
      <c r="ET99" s="148"/>
    </row>
    <row r="100" spans="1:150" s="58" customFormat="1" ht="21.75" customHeight="1" thickBot="1">
      <c r="A100" s="110"/>
      <c r="B100" s="1188"/>
      <c r="C100" s="1188"/>
      <c r="D100" s="1188"/>
      <c r="E100" s="1188"/>
      <c r="F100" s="1188"/>
      <c r="G100" s="1188"/>
      <c r="H100" s="1188"/>
      <c r="I100" s="1188"/>
      <c r="J100" s="1188"/>
      <c r="K100" s="1188"/>
      <c r="L100" s="1188"/>
      <c r="M100" s="1188"/>
      <c r="N100" s="1188"/>
      <c r="O100" s="1188"/>
      <c r="P100" s="1188"/>
      <c r="Q100" s="1188"/>
      <c r="R100" s="1188"/>
      <c r="S100" s="1188"/>
      <c r="T100" s="1188"/>
      <c r="U100" s="1188"/>
      <c r="V100" s="1188"/>
      <c r="W100" s="1188"/>
      <c r="X100" s="1188"/>
      <c r="Y100" s="1188"/>
      <c r="Z100" s="1188"/>
      <c r="AA100" s="1188"/>
      <c r="AB100" s="1188"/>
      <c r="AC100" s="1188"/>
      <c r="AD100" s="1188"/>
      <c r="AE100" s="1188"/>
      <c r="AF100" s="1188"/>
      <c r="AG100" s="1188"/>
      <c r="AH100" s="1188"/>
      <c r="AI100" s="1188"/>
      <c r="AJ100" s="1188"/>
      <c r="AK100" s="1188"/>
      <c r="AL100" s="1188"/>
      <c r="AM100" s="1188"/>
      <c r="AN100" s="1188"/>
      <c r="AO100" s="1188"/>
      <c r="AP100" s="1188"/>
      <c r="AQ100" s="1188"/>
      <c r="AR100" s="1188"/>
      <c r="AS100" s="1188"/>
      <c r="AT100" s="1188"/>
      <c r="AU100" s="1188"/>
      <c r="AV100" s="1188"/>
      <c r="AW100" s="1188"/>
      <c r="AX100" s="1188"/>
      <c r="AY100" s="1188"/>
      <c r="AZ100" s="1188"/>
      <c r="BA100" s="1188"/>
      <c r="BB100" s="1188"/>
      <c r="BC100" s="1188"/>
      <c r="BD100" s="1188"/>
      <c r="BE100" s="1188"/>
      <c r="BF100" s="1188"/>
      <c r="BG100" s="1188"/>
      <c r="BH100" s="1188"/>
      <c r="BI100" s="110"/>
      <c r="BJ100" s="110"/>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c r="CF100" s="110"/>
      <c r="CG100" s="110"/>
      <c r="CH100" s="110"/>
      <c r="CI100" s="110"/>
      <c r="CJ100" s="110"/>
      <c r="CK100" s="110"/>
      <c r="CL100" s="110"/>
      <c r="CM100" s="110"/>
      <c r="CN100" s="110"/>
      <c r="CO100" s="110"/>
      <c r="CP100" s="110"/>
      <c r="CQ100" s="110"/>
      <c r="CR100" s="110"/>
      <c r="CS100" s="110"/>
      <c r="CT100" s="110"/>
      <c r="CU100" s="110"/>
      <c r="CV100" s="110"/>
      <c r="CW100" s="110"/>
      <c r="CX100" s="110"/>
      <c r="CY100" s="110"/>
      <c r="CZ100" s="110"/>
      <c r="DA100" s="110"/>
      <c r="DB100" s="110"/>
      <c r="DC100" s="110"/>
      <c r="DD100" s="110"/>
      <c r="DE100" s="110"/>
      <c r="DF100" s="110"/>
      <c r="DG100" s="110"/>
      <c r="DH100" s="110"/>
      <c r="DI100" s="110"/>
      <c r="DJ100" s="110"/>
      <c r="DK100" s="110"/>
      <c r="DL100" s="110"/>
      <c r="DM100" s="110"/>
      <c r="DN100" s="110"/>
      <c r="DO100" s="110"/>
      <c r="DP100" s="110"/>
      <c r="DQ100" s="110"/>
      <c r="DR100" s="110"/>
      <c r="DS100" s="110"/>
      <c r="DT100" s="110"/>
      <c r="DU100" s="110"/>
      <c r="DV100" s="110"/>
      <c r="DW100" s="110"/>
      <c r="DX100" s="110"/>
      <c r="DY100" s="110"/>
      <c r="DZ100" s="110"/>
      <c r="EA100" s="110"/>
      <c r="EB100" s="110"/>
      <c r="EC100" s="110"/>
      <c r="ED100" s="110"/>
      <c r="EE100" s="110"/>
      <c r="EF100" s="110"/>
      <c r="EG100" s="110"/>
      <c r="EH100" s="110"/>
      <c r="EI100" s="110"/>
      <c r="EJ100" s="110"/>
      <c r="EK100" s="110"/>
      <c r="EL100" s="110"/>
      <c r="EM100" s="110"/>
      <c r="EN100" s="110"/>
      <c r="EO100" s="110"/>
      <c r="EP100" s="110"/>
      <c r="EQ100" s="110"/>
      <c r="ER100" s="110"/>
      <c r="ES100" s="110"/>
      <c r="ET100" s="148"/>
    </row>
    <row r="101" spans="1:150" s="58" customFormat="1" ht="21.75" customHeight="1">
      <c r="A101" s="110"/>
      <c r="B101" s="318"/>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1189" t="s">
        <v>15</v>
      </c>
      <c r="AQ101" s="1190"/>
      <c r="AR101" s="1190"/>
      <c r="AS101" s="1190"/>
      <c r="AT101" s="1190"/>
      <c r="AU101" s="1190"/>
      <c r="AV101" s="1190"/>
      <c r="AW101" s="1190"/>
      <c r="AX101" s="1190"/>
      <c r="AY101" s="1190"/>
      <c r="AZ101" s="1190"/>
      <c r="BA101" s="1190"/>
      <c r="BB101" s="1190"/>
      <c r="BC101" s="1190"/>
      <c r="BD101" s="1190"/>
      <c r="BE101" s="1190"/>
      <c r="BF101" s="1190"/>
      <c r="BG101" s="1190"/>
      <c r="BH101" s="1191"/>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c r="CL101" s="110"/>
      <c r="CM101" s="110"/>
      <c r="CN101" s="110"/>
      <c r="CO101" s="110"/>
      <c r="CP101" s="110"/>
      <c r="CQ101" s="110"/>
      <c r="CR101" s="110"/>
      <c r="CS101" s="110"/>
      <c r="CT101" s="110"/>
      <c r="CU101" s="110"/>
      <c r="CV101" s="110"/>
      <c r="CW101" s="110"/>
      <c r="CX101" s="110"/>
      <c r="CY101" s="110"/>
      <c r="CZ101" s="110"/>
      <c r="DA101" s="110"/>
      <c r="DB101" s="110"/>
      <c r="DC101" s="110"/>
      <c r="DD101" s="110"/>
      <c r="DE101" s="110"/>
      <c r="DF101" s="110"/>
      <c r="DG101" s="110"/>
      <c r="DH101" s="110"/>
      <c r="DI101" s="110"/>
      <c r="DJ101" s="110"/>
      <c r="DK101" s="110"/>
      <c r="DL101" s="110"/>
      <c r="DM101" s="110"/>
      <c r="DN101" s="110"/>
      <c r="DO101" s="110"/>
      <c r="DP101" s="110"/>
      <c r="DQ101" s="110"/>
      <c r="DR101" s="110"/>
      <c r="DS101" s="110"/>
      <c r="DT101" s="110"/>
      <c r="DU101" s="110"/>
      <c r="DV101" s="110"/>
      <c r="DW101" s="110"/>
      <c r="DX101" s="110"/>
      <c r="DY101" s="110"/>
      <c r="DZ101" s="110"/>
      <c r="EA101" s="110"/>
      <c r="EB101" s="110"/>
      <c r="EC101" s="110"/>
      <c r="ED101" s="110"/>
      <c r="EE101" s="110"/>
      <c r="EF101" s="110"/>
      <c r="EG101" s="110"/>
      <c r="EH101" s="110"/>
      <c r="EI101" s="110"/>
      <c r="EJ101" s="110"/>
      <c r="EK101" s="110"/>
      <c r="EL101" s="110"/>
      <c r="EM101" s="110"/>
      <c r="EN101" s="110"/>
      <c r="EO101" s="110"/>
      <c r="EP101" s="110"/>
      <c r="EQ101" s="110"/>
      <c r="ER101" s="110"/>
      <c r="ES101" s="110"/>
      <c r="ET101" s="149"/>
    </row>
    <row r="102" spans="2:60" s="110" customFormat="1" ht="20.25" customHeight="1">
      <c r="B102" s="147" t="s">
        <v>96</v>
      </c>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177" t="s">
        <v>16</v>
      </c>
      <c r="AQ102" s="1178"/>
      <c r="AR102" s="1178"/>
      <c r="AS102" s="1178"/>
      <c r="AT102" s="1178"/>
      <c r="AU102" s="1178"/>
      <c r="AV102" s="1178"/>
      <c r="AW102" s="1178"/>
      <c r="AX102" s="1178"/>
      <c r="AY102" s="1178"/>
      <c r="AZ102" s="1178"/>
      <c r="BA102" s="1178"/>
      <c r="BB102" s="1178"/>
      <c r="BC102" s="1178"/>
      <c r="BD102" s="1178"/>
      <c r="BE102" s="1178"/>
      <c r="BF102" s="1178"/>
      <c r="BG102" s="1178"/>
      <c r="BH102" s="1179"/>
    </row>
    <row r="103" spans="2:60" s="110" customFormat="1" ht="20.25" customHeight="1">
      <c r="B103" s="147"/>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180"/>
      <c r="AQ103" s="1181"/>
      <c r="AR103" s="1181"/>
      <c r="AS103" s="1181"/>
      <c r="AT103" s="1181"/>
      <c r="AU103" s="1181"/>
      <c r="AV103" s="1181"/>
      <c r="AW103" s="1181"/>
      <c r="AX103" s="1181"/>
      <c r="AY103" s="1181"/>
      <c r="AZ103" s="1181"/>
      <c r="BA103" s="1181"/>
      <c r="BB103" s="1181"/>
      <c r="BC103" s="1181"/>
      <c r="BD103" s="1181"/>
      <c r="BE103" s="1181"/>
      <c r="BF103" s="1181"/>
      <c r="BG103" s="1181"/>
      <c r="BH103" s="1182"/>
    </row>
    <row r="104" spans="2:60" s="110" customFormat="1" ht="20.25" customHeight="1">
      <c r="B104" s="147"/>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180"/>
      <c r="AQ104" s="1181"/>
      <c r="AR104" s="1181"/>
      <c r="AS104" s="1181"/>
      <c r="AT104" s="1181"/>
      <c r="AU104" s="1181"/>
      <c r="AV104" s="1181"/>
      <c r="AW104" s="1181"/>
      <c r="AX104" s="1181"/>
      <c r="AY104" s="1181"/>
      <c r="AZ104" s="1181"/>
      <c r="BA104" s="1181"/>
      <c r="BB104" s="1181"/>
      <c r="BC104" s="1181"/>
      <c r="BD104" s="1181"/>
      <c r="BE104" s="1181"/>
      <c r="BF104" s="1181"/>
      <c r="BG104" s="1181"/>
      <c r="BH104" s="1182"/>
    </row>
    <row r="105" spans="2:60" s="110" customFormat="1" ht="20.25" customHeight="1" thickBot="1">
      <c r="B105" s="1174"/>
      <c r="C105" s="607"/>
      <c r="D105" s="607"/>
      <c r="E105" s="607"/>
      <c r="F105" s="607"/>
      <c r="G105" s="607"/>
      <c r="H105" s="607"/>
      <c r="I105" s="607"/>
      <c r="J105" s="607"/>
      <c r="K105" s="607"/>
      <c r="L105" s="607"/>
      <c r="M105" s="607"/>
      <c r="N105" s="607"/>
      <c r="O105" s="607"/>
      <c r="P105" s="607"/>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183"/>
      <c r="AQ105" s="1184"/>
      <c r="AR105" s="1184"/>
      <c r="AS105" s="1184"/>
      <c r="AT105" s="1184"/>
      <c r="AU105" s="1184"/>
      <c r="AV105" s="1184"/>
      <c r="AW105" s="1184"/>
      <c r="AX105" s="1184"/>
      <c r="AY105" s="1184"/>
      <c r="AZ105" s="1184"/>
      <c r="BA105" s="1184"/>
      <c r="BB105" s="1184"/>
      <c r="BC105" s="1184"/>
      <c r="BD105" s="1184"/>
      <c r="BE105" s="1184"/>
      <c r="BF105" s="1184"/>
      <c r="BG105" s="1184"/>
      <c r="BH105" s="1185"/>
    </row>
    <row r="106" spans="2:41" s="110" customFormat="1" ht="20.25" customHeight="1">
      <c r="B106" s="1174"/>
      <c r="C106" s="607"/>
      <c r="D106" s="607"/>
      <c r="E106" s="607"/>
      <c r="F106" s="607"/>
      <c r="G106" s="607"/>
      <c r="H106" s="607"/>
      <c r="I106" s="607"/>
      <c r="J106" s="607"/>
      <c r="K106" s="607"/>
      <c r="L106" s="607"/>
      <c r="M106" s="607"/>
      <c r="N106" s="607"/>
      <c r="O106" s="607"/>
      <c r="P106" s="607"/>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row>
    <row r="107" spans="18:47" s="58" customFormat="1" ht="20.25" customHeight="1">
      <c r="R107" s="1176"/>
      <c r="S107" s="1176"/>
      <c r="T107" s="1176"/>
      <c r="U107" s="1176"/>
      <c r="V107" s="1176"/>
      <c r="W107" s="1176"/>
      <c r="X107" s="1176"/>
      <c r="Y107" s="1176"/>
      <c r="Z107" s="1176"/>
      <c r="AA107" s="1176"/>
      <c r="AB107" s="1176"/>
      <c r="AC107" s="1176"/>
      <c r="AD107" s="1176"/>
      <c r="AE107" s="1176"/>
      <c r="AF107" s="1176"/>
      <c r="AG107" s="1176"/>
      <c r="AH107" s="1176"/>
      <c r="AI107" s="1176"/>
      <c r="AJ107" s="1176"/>
      <c r="AK107" s="1176"/>
      <c r="AL107" s="1176"/>
      <c r="AM107" s="1176"/>
      <c r="AN107" s="1176"/>
      <c r="AO107" s="1176"/>
      <c r="AP107" s="1176"/>
      <c r="AQ107" s="1176"/>
      <c r="AR107" s="1176"/>
      <c r="AS107" s="1176"/>
      <c r="AT107" s="1176"/>
      <c r="AU107" s="1176"/>
    </row>
    <row r="108" spans="2:16" s="317" customFormat="1" ht="20.25" customHeight="1">
      <c r="B108" s="315"/>
      <c r="C108" s="151"/>
      <c r="D108" s="151"/>
      <c r="E108" s="151"/>
      <c r="F108" s="151"/>
      <c r="G108" s="151"/>
      <c r="H108" s="151"/>
      <c r="I108" s="151"/>
      <c r="J108" s="151"/>
      <c r="K108" s="151"/>
      <c r="L108" s="151"/>
      <c r="M108" s="151"/>
      <c r="N108" s="151"/>
      <c r="O108" s="151"/>
      <c r="P108" s="151"/>
    </row>
    <row r="109" spans="5:49" s="110" customFormat="1" ht="20.25" customHeight="1">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row>
    <row r="110" s="147" customFormat="1" ht="20.25" customHeight="1"/>
    <row r="111" spans="2:60" s="147" customFormat="1" ht="20.25" customHeight="1">
      <c r="B111" s="1175"/>
      <c r="C111" s="1053"/>
      <c r="D111" s="1053"/>
      <c r="E111" s="1053"/>
      <c r="F111" s="1053"/>
      <c r="G111" s="1053"/>
      <c r="H111" s="1053"/>
      <c r="I111" s="1053"/>
      <c r="J111" s="1053"/>
      <c r="K111" s="1053"/>
      <c r="L111" s="1053"/>
      <c r="M111" s="1053"/>
      <c r="N111" s="1053"/>
      <c r="O111" s="1053"/>
      <c r="P111" s="1053"/>
      <c r="Q111" s="1053"/>
      <c r="R111" s="1053"/>
      <c r="S111" s="1053"/>
      <c r="T111" s="1053"/>
      <c r="U111" s="1053"/>
      <c r="V111" s="1053"/>
      <c r="W111" s="1053"/>
      <c r="X111" s="1053"/>
      <c r="Y111" s="1053"/>
      <c r="Z111" s="1053"/>
      <c r="AA111" s="1053"/>
      <c r="AB111" s="1053"/>
      <c r="AC111" s="1053"/>
      <c r="AD111" s="1053"/>
      <c r="AE111" s="1053"/>
      <c r="AF111" s="1053"/>
      <c r="AG111" s="1053"/>
      <c r="AH111" s="1053"/>
      <c r="AI111" s="1053"/>
      <c r="AJ111" s="1053"/>
      <c r="AK111" s="1053"/>
      <c r="AL111" s="1053"/>
      <c r="AM111" s="1053"/>
      <c r="AN111" s="1053"/>
      <c r="AO111" s="1053"/>
      <c r="AP111" s="1053"/>
      <c r="AQ111" s="1053"/>
      <c r="AR111" s="1053"/>
      <c r="AS111" s="1053"/>
      <c r="AT111" s="1053"/>
      <c r="AU111" s="1053"/>
      <c r="AV111" s="1053"/>
      <c r="AW111" s="1053"/>
      <c r="AX111" s="1053"/>
      <c r="AY111" s="1053"/>
      <c r="AZ111" s="1053"/>
      <c r="BA111" s="1053"/>
      <c r="BB111" s="1053"/>
      <c r="BC111" s="1053"/>
      <c r="BD111" s="1053"/>
      <c r="BE111" s="1053"/>
      <c r="BF111" s="1053"/>
      <c r="BG111" s="1053"/>
      <c r="BH111" s="1053"/>
    </row>
    <row r="112" spans="2:60" s="110" customFormat="1" ht="20.25" customHeight="1">
      <c r="B112" s="1053"/>
      <c r="C112" s="1053"/>
      <c r="D112" s="1053"/>
      <c r="E112" s="1053"/>
      <c r="F112" s="1053"/>
      <c r="G112" s="1053"/>
      <c r="H112" s="1053"/>
      <c r="I112" s="1053"/>
      <c r="J112" s="1053"/>
      <c r="K112" s="1053"/>
      <c r="L112" s="1053"/>
      <c r="M112" s="1053"/>
      <c r="N112" s="1053"/>
      <c r="O112" s="1053"/>
      <c r="P112" s="1053"/>
      <c r="Q112" s="1053"/>
      <c r="R112" s="1053"/>
      <c r="S112" s="1053"/>
      <c r="T112" s="1053"/>
      <c r="U112" s="1053"/>
      <c r="V112" s="1053"/>
      <c r="W112" s="1053"/>
      <c r="X112" s="1053"/>
      <c r="Y112" s="1053"/>
      <c r="Z112" s="1053"/>
      <c r="AA112" s="1053"/>
      <c r="AB112" s="1053"/>
      <c r="AC112" s="1053"/>
      <c r="AD112" s="1053"/>
      <c r="AE112" s="1053"/>
      <c r="AF112" s="1053"/>
      <c r="AG112" s="1053"/>
      <c r="AH112" s="1053"/>
      <c r="AI112" s="1053"/>
      <c r="AJ112" s="1053"/>
      <c r="AK112" s="1053"/>
      <c r="AL112" s="1053"/>
      <c r="AM112" s="1053"/>
      <c r="AN112" s="1053"/>
      <c r="AO112" s="1053"/>
      <c r="AP112" s="1053"/>
      <c r="AQ112" s="1053"/>
      <c r="AR112" s="1053"/>
      <c r="AS112" s="1053"/>
      <c r="AT112" s="1053"/>
      <c r="AU112" s="1053"/>
      <c r="AV112" s="1053"/>
      <c r="AW112" s="1053"/>
      <c r="AX112" s="1053"/>
      <c r="AY112" s="1053"/>
      <c r="AZ112" s="1053"/>
      <c r="BA112" s="1053"/>
      <c r="BB112" s="1053"/>
      <c r="BC112" s="1053"/>
      <c r="BD112" s="1053"/>
      <c r="BE112" s="1053"/>
      <c r="BF112" s="1053"/>
      <c r="BG112" s="1053"/>
      <c r="BH112" s="1053"/>
    </row>
    <row r="113" spans="5:49" s="110" customFormat="1" ht="20.25" customHeight="1">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row>
    <row r="114" spans="2:49" s="110" customFormat="1" ht="20.25" customHeight="1">
      <c r="B114" s="1174"/>
      <c r="C114" s="607"/>
      <c r="D114" s="607"/>
      <c r="E114" s="607"/>
      <c r="F114" s="607"/>
      <c r="G114" s="607"/>
      <c r="H114" s="607"/>
      <c r="I114" s="607"/>
      <c r="J114" s="607"/>
      <c r="K114" s="607"/>
      <c r="L114" s="607"/>
      <c r="M114" s="607"/>
      <c r="N114" s="607"/>
      <c r="O114" s="607"/>
      <c r="P114" s="607"/>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row>
    <row r="115" spans="2:47" s="58" customFormat="1" ht="20.25" customHeight="1">
      <c r="B115" s="1174"/>
      <c r="C115" s="607"/>
      <c r="D115" s="607"/>
      <c r="E115" s="607"/>
      <c r="F115" s="607"/>
      <c r="G115" s="607"/>
      <c r="H115" s="607"/>
      <c r="I115" s="607"/>
      <c r="J115" s="607"/>
      <c r="K115" s="607"/>
      <c r="L115" s="607"/>
      <c r="M115" s="607"/>
      <c r="N115" s="607"/>
      <c r="O115" s="607"/>
      <c r="P115" s="607"/>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row>
    <row r="116" spans="18:48" s="58" customFormat="1" ht="20.25" customHeight="1">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59"/>
    </row>
    <row r="117" s="58" customFormat="1" ht="20.25" customHeight="1">
      <c r="AV117" s="59"/>
    </row>
    <row r="118" s="58" customFormat="1" ht="20.25" customHeight="1">
      <c r="AV118" s="59"/>
    </row>
    <row r="119" s="58" customFormat="1" ht="20.25" customHeight="1">
      <c r="AV119" s="59"/>
    </row>
    <row r="120" s="58" customFormat="1" ht="20.25" customHeight="1">
      <c r="AV120" s="59"/>
    </row>
    <row r="121" s="58" customFormat="1" ht="20.25" customHeight="1">
      <c r="AV121" s="59"/>
    </row>
    <row r="122" s="58" customFormat="1" ht="20.25" customHeight="1">
      <c r="AV122" s="59"/>
    </row>
    <row r="123" s="58" customFormat="1" ht="20.25" customHeight="1">
      <c r="AV123" s="59"/>
    </row>
    <row r="124" s="58" customFormat="1" ht="20.25" customHeight="1">
      <c r="AV124" s="59"/>
    </row>
    <row r="125" s="58" customFormat="1" ht="20.25" customHeight="1">
      <c r="AV125" s="59"/>
    </row>
    <row r="126" s="58" customFormat="1" ht="20.25" customHeight="1">
      <c r="AV126" s="59"/>
    </row>
    <row r="127" s="58" customFormat="1" ht="20.25" customHeight="1">
      <c r="AV127" s="59"/>
    </row>
    <row r="128" s="58" customFormat="1" ht="20.25" customHeight="1">
      <c r="AV128" s="59"/>
    </row>
    <row r="129" s="58" customFormat="1" ht="20.25" customHeight="1">
      <c r="AV129" s="59"/>
    </row>
    <row r="130" s="58" customFormat="1" ht="20.25" customHeight="1">
      <c r="AV130" s="59"/>
    </row>
    <row r="131" s="58" customFormat="1" ht="20.25" customHeight="1">
      <c r="AV131" s="59"/>
    </row>
    <row r="132" s="58" customFormat="1" ht="20.25" customHeight="1">
      <c r="AV132" s="59"/>
    </row>
    <row r="133" s="58" customFormat="1" ht="20.25" customHeight="1">
      <c r="AV133" s="59"/>
    </row>
    <row r="134" s="58" customFormat="1" ht="20.25" customHeight="1">
      <c r="AV134" s="59"/>
    </row>
    <row r="135" s="58" customFormat="1" ht="20.25" customHeight="1">
      <c r="AV135" s="59"/>
    </row>
    <row r="136" s="58" customFormat="1" ht="20.25" customHeight="1">
      <c r="AV136" s="59"/>
    </row>
    <row r="137" s="58" customFormat="1" ht="20.25" customHeight="1">
      <c r="AV137" s="59"/>
    </row>
    <row r="138" s="58" customFormat="1" ht="20.25" customHeight="1">
      <c r="AV138" s="59"/>
    </row>
    <row r="139" s="58" customFormat="1" ht="20.25" customHeight="1">
      <c r="AV139" s="59"/>
    </row>
    <row r="140" s="58" customFormat="1" ht="20.25" customHeight="1">
      <c r="AV140" s="59"/>
    </row>
    <row r="141" s="58" customFormat="1" ht="20.25" customHeight="1">
      <c r="AV141" s="59"/>
    </row>
    <row r="142" s="58" customFormat="1" ht="20.25" customHeight="1">
      <c r="AV142" s="59"/>
    </row>
    <row r="143" s="58" customFormat="1" ht="20.25" customHeight="1">
      <c r="AV143" s="59"/>
    </row>
    <row r="144" s="58" customFormat="1" ht="20.25" customHeight="1">
      <c r="AV144" s="59"/>
    </row>
    <row r="145" s="58" customFormat="1" ht="20.25" customHeight="1">
      <c r="AV145" s="59"/>
    </row>
    <row r="146" s="58" customFormat="1" ht="20.25" customHeight="1">
      <c r="AV146" s="59"/>
    </row>
    <row r="147" s="58" customFormat="1" ht="20.25" customHeight="1">
      <c r="AV147" s="59"/>
    </row>
    <row r="148" s="58" customFormat="1" ht="20.25" customHeight="1">
      <c r="AV148" s="59"/>
    </row>
    <row r="149" s="58" customFormat="1" ht="20.25" customHeight="1">
      <c r="AV149" s="59"/>
    </row>
    <row r="150" s="58" customFormat="1" ht="20.25" customHeight="1">
      <c r="AV150" s="59"/>
    </row>
    <row r="151" s="58" customFormat="1" ht="20.25" customHeight="1">
      <c r="AV151" s="59"/>
    </row>
    <row r="152" s="58" customFormat="1" ht="20.25" customHeight="1">
      <c r="AV152" s="59"/>
    </row>
    <row r="153" s="58" customFormat="1" ht="20.25" customHeight="1">
      <c r="AV153" s="59"/>
    </row>
    <row r="154" s="58" customFormat="1" ht="20.25" customHeight="1">
      <c r="AV154" s="59"/>
    </row>
    <row r="155" s="58" customFormat="1" ht="20.25" customHeight="1">
      <c r="AV155" s="59"/>
    </row>
    <row r="156" s="58" customFormat="1" ht="20.25" customHeight="1">
      <c r="AV156" s="59"/>
    </row>
    <row r="157" s="58" customFormat="1" ht="20.25" customHeight="1">
      <c r="AV157" s="59"/>
    </row>
    <row r="158" s="58" customFormat="1" ht="20.25" customHeight="1">
      <c r="AV158" s="59"/>
    </row>
    <row r="159" s="58" customFormat="1" ht="20.25" customHeight="1">
      <c r="AV159" s="59"/>
    </row>
    <row r="160" s="58" customFormat="1" ht="20.25" customHeight="1">
      <c r="AV160" s="59"/>
    </row>
    <row r="161" s="58" customFormat="1" ht="20.25" customHeight="1">
      <c r="AV161" s="59"/>
    </row>
    <row r="162" s="58" customFormat="1" ht="20.25" customHeight="1">
      <c r="AV162" s="59"/>
    </row>
    <row r="163" s="58" customFormat="1" ht="20.25" customHeight="1">
      <c r="AV163" s="59"/>
    </row>
    <row r="164" s="58" customFormat="1" ht="20.25" customHeight="1">
      <c r="AV164" s="59"/>
    </row>
    <row r="165" s="58" customFormat="1" ht="20.25" customHeight="1">
      <c r="AV165" s="59"/>
    </row>
    <row r="166" s="58" customFormat="1" ht="20.25" customHeight="1">
      <c r="AV166" s="59"/>
    </row>
    <row r="167" s="58" customFormat="1" ht="20.25" customHeight="1">
      <c r="AV167" s="59"/>
    </row>
    <row r="168" s="58" customFormat="1" ht="20.25" customHeight="1">
      <c r="AV168" s="59"/>
    </row>
    <row r="169" s="58" customFormat="1" ht="20.25" customHeight="1">
      <c r="AV169" s="59"/>
    </row>
    <row r="170" s="58" customFormat="1" ht="20.25" customHeight="1">
      <c r="AV170" s="59"/>
    </row>
    <row r="171" s="58" customFormat="1" ht="20.25" customHeight="1">
      <c r="AV171" s="59"/>
    </row>
    <row r="172" s="58" customFormat="1" ht="20.25" customHeight="1">
      <c r="AV172" s="59"/>
    </row>
    <row r="173" s="58" customFormat="1" ht="20.25" customHeight="1">
      <c r="AV173" s="59"/>
    </row>
    <row r="174" s="58" customFormat="1" ht="20.25" customHeight="1">
      <c r="AV174" s="59"/>
    </row>
    <row r="175" s="58" customFormat="1" ht="20.25" customHeight="1">
      <c r="AV175" s="59"/>
    </row>
    <row r="176" s="58" customFormat="1" ht="20.25" customHeight="1">
      <c r="AV176" s="59"/>
    </row>
    <row r="177" s="58" customFormat="1" ht="20.25" customHeight="1">
      <c r="AV177" s="59"/>
    </row>
    <row r="178" s="58" customFormat="1" ht="20.25" customHeight="1">
      <c r="AV178" s="59"/>
    </row>
    <row r="179" s="58" customFormat="1" ht="20.25" customHeight="1">
      <c r="AV179" s="59"/>
    </row>
    <row r="180" s="58" customFormat="1" ht="20.25" customHeight="1">
      <c r="AV180" s="59"/>
    </row>
    <row r="181" s="58" customFormat="1" ht="20.25" customHeight="1">
      <c r="AV181" s="59"/>
    </row>
    <row r="182" s="58" customFormat="1" ht="20.25" customHeight="1">
      <c r="AV182" s="59"/>
    </row>
    <row r="183" s="58" customFormat="1" ht="20.25" customHeight="1">
      <c r="AV183" s="59"/>
    </row>
    <row r="184" s="58" customFormat="1" ht="20.25" customHeight="1">
      <c r="AV184" s="59"/>
    </row>
    <row r="185" s="58" customFormat="1" ht="20.25" customHeight="1">
      <c r="AV185" s="59"/>
    </row>
    <row r="186" s="58" customFormat="1" ht="20.25" customHeight="1">
      <c r="AV186" s="59"/>
    </row>
    <row r="187" s="58" customFormat="1" ht="20.25" customHeight="1">
      <c r="AV187" s="59"/>
    </row>
    <row r="188" s="58" customFormat="1" ht="20.25" customHeight="1">
      <c r="AV188" s="59"/>
    </row>
    <row r="189" s="58" customFormat="1" ht="20.25" customHeight="1">
      <c r="AV189" s="59"/>
    </row>
    <row r="190" s="58" customFormat="1" ht="20.25" customHeight="1">
      <c r="AV190" s="59"/>
    </row>
    <row r="191" s="58" customFormat="1" ht="20.25" customHeight="1">
      <c r="AV191" s="59"/>
    </row>
    <row r="192" s="58" customFormat="1" ht="20.25" customHeight="1">
      <c r="AV192" s="59"/>
    </row>
    <row r="193" s="58" customFormat="1" ht="20.25" customHeight="1">
      <c r="AV193" s="59"/>
    </row>
    <row r="194" s="58" customFormat="1" ht="20.25" customHeight="1">
      <c r="AV194" s="59"/>
    </row>
    <row r="195" s="58" customFormat="1" ht="20.25" customHeight="1">
      <c r="AV195" s="59"/>
    </row>
    <row r="196" s="58" customFormat="1" ht="20.25" customHeight="1">
      <c r="AV196" s="59"/>
    </row>
    <row r="197" s="58" customFormat="1" ht="20.25" customHeight="1">
      <c r="AV197" s="59"/>
    </row>
    <row r="198" s="58" customFormat="1" ht="20.25" customHeight="1">
      <c r="AV198" s="59"/>
    </row>
    <row r="199" s="58" customFormat="1" ht="20.25" customHeight="1">
      <c r="AV199" s="59"/>
    </row>
    <row r="200" s="58" customFormat="1" ht="20.25" customHeight="1">
      <c r="AV200" s="59"/>
    </row>
    <row r="201" s="58" customFormat="1" ht="20.25" customHeight="1">
      <c r="AV201" s="59"/>
    </row>
    <row r="202" s="58" customFormat="1" ht="20.25" customHeight="1">
      <c r="AV202" s="59"/>
    </row>
    <row r="203" s="58" customFormat="1" ht="20.25" customHeight="1">
      <c r="AV203" s="59"/>
    </row>
    <row r="204" s="58" customFormat="1" ht="20.25" customHeight="1">
      <c r="AV204" s="59"/>
    </row>
    <row r="205" s="58" customFormat="1" ht="20.25" customHeight="1">
      <c r="AV205" s="59"/>
    </row>
    <row r="206" s="58" customFormat="1" ht="20.25" customHeight="1">
      <c r="AV206" s="59"/>
    </row>
    <row r="207" s="58" customFormat="1" ht="20.25" customHeight="1">
      <c r="AV207" s="59"/>
    </row>
    <row r="208" s="58" customFormat="1" ht="20.25" customHeight="1">
      <c r="AV208" s="59"/>
    </row>
    <row r="209" s="58" customFormat="1" ht="20.25" customHeight="1">
      <c r="AV209" s="59"/>
    </row>
    <row r="210" s="58" customFormat="1" ht="20.25" customHeight="1">
      <c r="AV210" s="59"/>
    </row>
    <row r="211" s="58" customFormat="1" ht="20.25" customHeight="1">
      <c r="AV211" s="59"/>
    </row>
    <row r="212" s="58" customFormat="1" ht="20.25" customHeight="1">
      <c r="AV212" s="59"/>
    </row>
    <row r="213" s="58" customFormat="1" ht="20.25" customHeight="1">
      <c r="AV213" s="59"/>
    </row>
    <row r="214" s="58" customFormat="1" ht="20.25" customHeight="1">
      <c r="AV214" s="59"/>
    </row>
    <row r="215" s="58" customFormat="1" ht="20.25" customHeight="1">
      <c r="AV215" s="59"/>
    </row>
    <row r="216" s="58" customFormat="1" ht="20.25" customHeight="1">
      <c r="AV216" s="59"/>
    </row>
    <row r="217" s="58" customFormat="1" ht="20.25" customHeight="1">
      <c r="AV217" s="59"/>
    </row>
    <row r="218" s="58" customFormat="1" ht="20.25" customHeight="1">
      <c r="AV218" s="59"/>
    </row>
    <row r="219" s="58" customFormat="1" ht="20.25" customHeight="1">
      <c r="AV219" s="59"/>
    </row>
    <row r="220" s="58" customFormat="1" ht="20.25" customHeight="1">
      <c r="AV220" s="59"/>
    </row>
    <row r="221" s="58" customFormat="1" ht="20.25" customHeight="1">
      <c r="AV221" s="59"/>
    </row>
    <row r="222" s="58" customFormat="1" ht="20.25" customHeight="1">
      <c r="AV222" s="59"/>
    </row>
    <row r="223" s="58" customFormat="1" ht="20.25" customHeight="1">
      <c r="AV223" s="59"/>
    </row>
    <row r="224" s="58" customFormat="1" ht="20.25" customHeight="1">
      <c r="AV224" s="59"/>
    </row>
    <row r="225" s="58" customFormat="1" ht="20.25" customHeight="1">
      <c r="AV225" s="59"/>
    </row>
    <row r="226" s="58" customFormat="1" ht="20.25" customHeight="1">
      <c r="AV226" s="59"/>
    </row>
    <row r="227" s="58" customFormat="1" ht="20.25" customHeight="1">
      <c r="AV227" s="59"/>
    </row>
    <row r="228" s="58" customFormat="1" ht="20.25" customHeight="1">
      <c r="AV228" s="59"/>
    </row>
    <row r="229" s="58" customFormat="1" ht="20.25" customHeight="1">
      <c r="AV229" s="59"/>
    </row>
    <row r="230" s="58" customFormat="1" ht="20.25" customHeight="1">
      <c r="AV230" s="59"/>
    </row>
    <row r="231" s="58" customFormat="1" ht="20.25" customHeight="1">
      <c r="AV231" s="59"/>
    </row>
    <row r="232" s="58" customFormat="1" ht="20.25" customHeight="1">
      <c r="AV232" s="59"/>
    </row>
    <row r="233" s="58" customFormat="1" ht="20.25" customHeight="1">
      <c r="AV233" s="59"/>
    </row>
    <row r="234" s="58" customFormat="1" ht="20.25" customHeight="1">
      <c r="AV234" s="59"/>
    </row>
    <row r="235" s="58" customFormat="1" ht="20.25" customHeight="1">
      <c r="AV235" s="59"/>
    </row>
    <row r="236" s="58" customFormat="1" ht="20.25" customHeight="1">
      <c r="AV236" s="59"/>
    </row>
    <row r="237" s="58" customFormat="1" ht="20.25" customHeight="1">
      <c r="AV237" s="59"/>
    </row>
    <row r="238" s="58" customFormat="1" ht="20.25" customHeight="1">
      <c r="AV238" s="59"/>
    </row>
    <row r="239" s="58" customFormat="1" ht="20.25" customHeight="1">
      <c r="AV239" s="59"/>
    </row>
    <row r="240" s="58" customFormat="1" ht="20.25" customHeight="1">
      <c r="AV240" s="59"/>
    </row>
    <row r="241" s="58" customFormat="1" ht="20.25" customHeight="1">
      <c r="AV241" s="59"/>
    </row>
    <row r="242" s="58" customFormat="1" ht="20.25" customHeight="1">
      <c r="AV242" s="59"/>
    </row>
    <row r="243" s="58" customFormat="1" ht="20.25" customHeight="1">
      <c r="AV243" s="59"/>
    </row>
    <row r="244" s="58" customFormat="1" ht="20.25" customHeight="1">
      <c r="AV244" s="59"/>
    </row>
    <row r="245" s="58" customFormat="1" ht="20.25" customHeight="1">
      <c r="AV245" s="59"/>
    </row>
    <row r="246" s="58" customFormat="1" ht="20.25" customHeight="1">
      <c r="AV246" s="59"/>
    </row>
    <row r="247" s="58" customFormat="1" ht="20.25" customHeight="1">
      <c r="AV247" s="59"/>
    </row>
    <row r="248" s="58" customFormat="1" ht="20.25" customHeight="1">
      <c r="AV248" s="59"/>
    </row>
    <row r="249" s="58" customFormat="1" ht="20.25" customHeight="1">
      <c r="AV249" s="59"/>
    </row>
    <row r="250" s="58" customFormat="1" ht="20.25" customHeight="1">
      <c r="AV250" s="59"/>
    </row>
    <row r="251" s="58" customFormat="1" ht="20.25" customHeight="1">
      <c r="AV251" s="59"/>
    </row>
    <row r="252" s="58" customFormat="1" ht="20.25" customHeight="1">
      <c r="AV252" s="59"/>
    </row>
    <row r="253" s="58" customFormat="1" ht="20.25" customHeight="1">
      <c r="AV253" s="59"/>
    </row>
    <row r="254" s="58" customFormat="1" ht="20.25" customHeight="1">
      <c r="AV254" s="59"/>
    </row>
    <row r="255" s="58" customFormat="1" ht="20.25" customHeight="1">
      <c r="AV255" s="59"/>
    </row>
    <row r="256" s="58" customFormat="1" ht="20.25" customHeight="1">
      <c r="AV256" s="59"/>
    </row>
    <row r="257" s="58" customFormat="1" ht="20.25" customHeight="1">
      <c r="AV257" s="59"/>
    </row>
    <row r="258" s="58" customFormat="1" ht="20.25" customHeight="1">
      <c r="AV258" s="59"/>
    </row>
    <row r="259" s="58" customFormat="1" ht="20.25" customHeight="1">
      <c r="AV259" s="59"/>
    </row>
    <row r="260" s="58" customFormat="1" ht="20.25" customHeight="1">
      <c r="AV260" s="59"/>
    </row>
    <row r="261" s="58" customFormat="1" ht="20.25" customHeight="1">
      <c r="AV261" s="59"/>
    </row>
    <row r="262" s="58" customFormat="1" ht="20.25" customHeight="1">
      <c r="AV262" s="59"/>
    </row>
    <row r="263" s="58" customFormat="1" ht="20.25" customHeight="1">
      <c r="AV263" s="59"/>
    </row>
    <row r="264" s="58" customFormat="1" ht="20.25" customHeight="1">
      <c r="AV264" s="59"/>
    </row>
    <row r="265" s="58" customFormat="1" ht="20.25" customHeight="1">
      <c r="AV265" s="59"/>
    </row>
    <row r="266" s="58" customFormat="1" ht="20.25" customHeight="1">
      <c r="AV266" s="59"/>
    </row>
    <row r="267" s="58" customFormat="1" ht="20.25" customHeight="1">
      <c r="AV267" s="59"/>
    </row>
    <row r="268" s="58" customFormat="1" ht="20.25" customHeight="1">
      <c r="AV268" s="59"/>
    </row>
    <row r="269" s="58" customFormat="1" ht="20.25" customHeight="1">
      <c r="AV269" s="59"/>
    </row>
    <row r="270" s="58" customFormat="1" ht="20.25" customHeight="1">
      <c r="AV270" s="59"/>
    </row>
    <row r="271" s="58" customFormat="1" ht="20.25" customHeight="1">
      <c r="AV271" s="59"/>
    </row>
    <row r="272" s="58" customFormat="1" ht="20.25" customHeight="1">
      <c r="AV272" s="59"/>
    </row>
    <row r="273" s="58" customFormat="1" ht="20.25" customHeight="1">
      <c r="AV273" s="59"/>
    </row>
    <row r="274" s="58" customFormat="1" ht="20.25" customHeight="1">
      <c r="AV274" s="59"/>
    </row>
    <row r="275" s="58" customFormat="1" ht="20.25" customHeight="1">
      <c r="AV275" s="59"/>
    </row>
    <row r="276" s="58" customFormat="1" ht="20.25" customHeight="1">
      <c r="AV276" s="59"/>
    </row>
    <row r="277" s="58" customFormat="1" ht="20.25" customHeight="1">
      <c r="AV277" s="59"/>
    </row>
    <row r="278" s="58" customFormat="1" ht="20.25" customHeight="1">
      <c r="AV278" s="59"/>
    </row>
    <row r="279" s="58" customFormat="1" ht="20.25" customHeight="1">
      <c r="AV279" s="59"/>
    </row>
    <row r="280" s="58" customFormat="1" ht="20.25" customHeight="1">
      <c r="AV280" s="59"/>
    </row>
    <row r="281" s="58" customFormat="1" ht="20.25" customHeight="1">
      <c r="AV281" s="59"/>
    </row>
    <row r="282" s="58" customFormat="1" ht="20.25" customHeight="1">
      <c r="AV282" s="59"/>
    </row>
    <row r="283" s="58" customFormat="1" ht="20.25" customHeight="1">
      <c r="AV283" s="59"/>
    </row>
    <row r="284" s="58" customFormat="1" ht="20.25" customHeight="1">
      <c r="AV284" s="59"/>
    </row>
    <row r="285" s="58" customFormat="1" ht="20.25" customHeight="1">
      <c r="AV285" s="59"/>
    </row>
    <row r="286" s="58" customFormat="1" ht="20.25" customHeight="1">
      <c r="AV286" s="59"/>
    </row>
    <row r="287" s="58" customFormat="1" ht="20.25" customHeight="1">
      <c r="AV287" s="59"/>
    </row>
    <row r="288" s="58" customFormat="1" ht="20.25" customHeight="1">
      <c r="AV288" s="59"/>
    </row>
    <row r="289" s="58" customFormat="1" ht="20.25" customHeight="1">
      <c r="AV289" s="59"/>
    </row>
    <row r="290" s="58" customFormat="1" ht="20.25" customHeight="1">
      <c r="AV290" s="59"/>
    </row>
    <row r="291" s="58" customFormat="1" ht="20.25" customHeight="1">
      <c r="AV291" s="59"/>
    </row>
    <row r="292" s="58" customFormat="1" ht="20.25" customHeight="1">
      <c r="AV292" s="59"/>
    </row>
    <row r="293" s="58" customFormat="1" ht="20.25" customHeight="1">
      <c r="AV293" s="59"/>
    </row>
    <row r="294" s="58" customFormat="1" ht="20.25" customHeight="1">
      <c r="AV294" s="59"/>
    </row>
    <row r="295" s="58" customFormat="1" ht="20.25" customHeight="1">
      <c r="AV295" s="59"/>
    </row>
    <row r="296" s="58" customFormat="1" ht="20.25" customHeight="1">
      <c r="AV296" s="59"/>
    </row>
    <row r="297" s="58" customFormat="1" ht="20.25" customHeight="1">
      <c r="AV297" s="59"/>
    </row>
    <row r="298" s="58" customFormat="1" ht="20.25" customHeight="1">
      <c r="AV298" s="59"/>
    </row>
    <row r="299" s="58" customFormat="1" ht="20.25" customHeight="1">
      <c r="AV299" s="59"/>
    </row>
    <row r="300" s="58" customFormat="1" ht="20.25" customHeight="1">
      <c r="AV300" s="59"/>
    </row>
    <row r="301" s="58" customFormat="1" ht="20.25" customHeight="1">
      <c r="AV301" s="59"/>
    </row>
    <row r="302" s="58" customFormat="1" ht="20.25" customHeight="1">
      <c r="AV302" s="59"/>
    </row>
    <row r="303" s="58" customFormat="1" ht="20.25" customHeight="1">
      <c r="AV303" s="59"/>
    </row>
    <row r="304" s="58" customFormat="1" ht="20.25" customHeight="1">
      <c r="AV304" s="59"/>
    </row>
    <row r="305" s="58" customFormat="1" ht="20.25" customHeight="1">
      <c r="AV305" s="59"/>
    </row>
    <row r="306" s="58" customFormat="1" ht="20.25" customHeight="1">
      <c r="AV306" s="59"/>
    </row>
    <row r="307" s="58" customFormat="1" ht="20.25" customHeight="1">
      <c r="AV307" s="59"/>
    </row>
    <row r="308" s="58" customFormat="1" ht="20.25" customHeight="1">
      <c r="AV308" s="59"/>
    </row>
    <row r="309" s="58" customFormat="1" ht="20.25" customHeight="1">
      <c r="AV309" s="59"/>
    </row>
    <row r="310" s="58" customFormat="1" ht="20.25" customHeight="1">
      <c r="AV310" s="59"/>
    </row>
    <row r="311" s="58" customFormat="1" ht="20.25" customHeight="1">
      <c r="AV311" s="59"/>
    </row>
    <row r="312" s="58" customFormat="1" ht="20.25" customHeight="1">
      <c r="AV312" s="59"/>
    </row>
    <row r="313" s="58" customFormat="1" ht="20.25" customHeight="1">
      <c r="AV313" s="59"/>
    </row>
    <row r="314" s="58" customFormat="1" ht="20.25" customHeight="1">
      <c r="AV314" s="59"/>
    </row>
    <row r="315" s="58" customFormat="1" ht="20.25" customHeight="1">
      <c r="AV315" s="59"/>
    </row>
    <row r="316" s="58" customFormat="1" ht="20.25" customHeight="1">
      <c r="AV316" s="59"/>
    </row>
    <row r="317" s="58" customFormat="1" ht="20.25" customHeight="1">
      <c r="AV317" s="59"/>
    </row>
    <row r="318" s="58" customFormat="1" ht="20.25" customHeight="1">
      <c r="AV318" s="59"/>
    </row>
    <row r="319" s="58" customFormat="1" ht="20.25" customHeight="1">
      <c r="AV319" s="59"/>
    </row>
    <row r="320" s="58" customFormat="1" ht="20.25" customHeight="1">
      <c r="AV320" s="59"/>
    </row>
    <row r="321" s="58" customFormat="1" ht="20.25" customHeight="1">
      <c r="AV321" s="59"/>
    </row>
    <row r="322" s="58" customFormat="1" ht="20.25" customHeight="1">
      <c r="AV322" s="59"/>
    </row>
    <row r="323" s="58" customFormat="1" ht="20.25" customHeight="1">
      <c r="AV323" s="59"/>
    </row>
    <row r="324" s="58" customFormat="1" ht="20.25" customHeight="1">
      <c r="AV324" s="59"/>
    </row>
    <row r="325" s="58" customFormat="1" ht="20.25" customHeight="1">
      <c r="AV325" s="59"/>
    </row>
    <row r="326" s="58" customFormat="1" ht="20.25" customHeight="1">
      <c r="AV326" s="59"/>
    </row>
    <row r="327" s="58" customFormat="1" ht="20.25" customHeight="1">
      <c r="AV327" s="59"/>
    </row>
    <row r="328" s="58" customFormat="1" ht="20.25" customHeight="1">
      <c r="AV328" s="59"/>
    </row>
    <row r="329" s="58" customFormat="1" ht="20.25" customHeight="1">
      <c r="AV329" s="59"/>
    </row>
    <row r="330" s="58" customFormat="1" ht="20.25" customHeight="1">
      <c r="AV330" s="59"/>
    </row>
    <row r="331" s="58" customFormat="1" ht="20.25" customHeight="1">
      <c r="AV331" s="59"/>
    </row>
    <row r="332" s="58" customFormat="1" ht="20.25" customHeight="1">
      <c r="AV332" s="59"/>
    </row>
    <row r="333" s="58" customFormat="1" ht="20.25" customHeight="1">
      <c r="AV333" s="59"/>
    </row>
    <row r="334" s="58" customFormat="1" ht="20.25" customHeight="1">
      <c r="AV334" s="59"/>
    </row>
    <row r="335" s="58" customFormat="1" ht="20.25" customHeight="1">
      <c r="AV335" s="59"/>
    </row>
    <row r="336" s="58" customFormat="1" ht="20.25" customHeight="1">
      <c r="AV336" s="59"/>
    </row>
    <row r="337" s="58" customFormat="1" ht="20.25" customHeight="1">
      <c r="AV337" s="59"/>
    </row>
    <row r="338" s="58" customFormat="1" ht="20.25" customHeight="1">
      <c r="AV338" s="59"/>
    </row>
    <row r="339" s="58" customFormat="1" ht="20.25" customHeight="1">
      <c r="AV339" s="59"/>
    </row>
    <row r="340" s="58" customFormat="1" ht="20.25" customHeight="1">
      <c r="AV340" s="59"/>
    </row>
    <row r="341" s="58" customFormat="1" ht="20.25" customHeight="1">
      <c r="AV341" s="59"/>
    </row>
    <row r="342" s="58" customFormat="1" ht="20.25" customHeight="1">
      <c r="AV342" s="59"/>
    </row>
    <row r="343" s="58" customFormat="1" ht="20.25" customHeight="1">
      <c r="AV343" s="59"/>
    </row>
    <row r="344" s="58" customFormat="1" ht="20.25" customHeight="1">
      <c r="AV344" s="59"/>
    </row>
    <row r="345" s="58" customFormat="1" ht="20.25" customHeight="1">
      <c r="AV345" s="59"/>
    </row>
    <row r="346" s="58" customFormat="1" ht="20.25" customHeight="1">
      <c r="AV346" s="59"/>
    </row>
    <row r="347" s="58" customFormat="1" ht="20.25" customHeight="1">
      <c r="AV347" s="59"/>
    </row>
    <row r="348" s="58" customFormat="1" ht="20.25" customHeight="1">
      <c r="AV348" s="59"/>
    </row>
    <row r="349" s="58" customFormat="1" ht="20.25" customHeight="1">
      <c r="AV349" s="59"/>
    </row>
    <row r="350" s="58" customFormat="1" ht="20.25" customHeight="1">
      <c r="AV350" s="59"/>
    </row>
    <row r="351" s="58" customFormat="1" ht="20.25" customHeight="1">
      <c r="AV351" s="59"/>
    </row>
    <row r="352" s="58" customFormat="1" ht="20.25" customHeight="1">
      <c r="AV352" s="59"/>
    </row>
    <row r="353" s="58" customFormat="1" ht="20.25" customHeight="1">
      <c r="AV353" s="59"/>
    </row>
    <row r="354" s="58" customFormat="1" ht="20.25" customHeight="1">
      <c r="AV354" s="59"/>
    </row>
    <row r="355" s="58" customFormat="1" ht="20.25" customHeight="1">
      <c r="AV355" s="59"/>
    </row>
    <row r="356" s="58" customFormat="1" ht="20.25" customHeight="1">
      <c r="AV356" s="59"/>
    </row>
    <row r="357" s="58" customFormat="1" ht="20.25" customHeight="1">
      <c r="AV357" s="59"/>
    </row>
    <row r="358" s="58" customFormat="1" ht="20.25" customHeight="1">
      <c r="AV358" s="59"/>
    </row>
    <row r="359" s="58" customFormat="1" ht="20.25" customHeight="1">
      <c r="AV359" s="59"/>
    </row>
    <row r="360" s="58" customFormat="1" ht="20.25" customHeight="1">
      <c r="AV360" s="59"/>
    </row>
    <row r="361" s="58" customFormat="1" ht="20.25" customHeight="1">
      <c r="AV361" s="59"/>
    </row>
    <row r="362" s="58" customFormat="1" ht="20.25" customHeight="1">
      <c r="AV362" s="59"/>
    </row>
    <row r="363" s="58" customFormat="1" ht="20.25" customHeight="1">
      <c r="AV363" s="59"/>
    </row>
    <row r="364" s="58" customFormat="1" ht="20.25" customHeight="1">
      <c r="AV364" s="59"/>
    </row>
    <row r="365" s="58" customFormat="1" ht="20.25" customHeight="1">
      <c r="AV365" s="59"/>
    </row>
    <row r="366" s="58" customFormat="1" ht="20.25" customHeight="1">
      <c r="AV366" s="59"/>
    </row>
    <row r="367" s="58" customFormat="1" ht="20.25" customHeight="1">
      <c r="AV367" s="59"/>
    </row>
    <row r="368" s="58" customFormat="1" ht="20.25" customHeight="1">
      <c r="AV368" s="59"/>
    </row>
    <row r="369" s="58" customFormat="1" ht="20.25" customHeight="1">
      <c r="AV369" s="59"/>
    </row>
    <row r="370" s="58" customFormat="1" ht="20.25" customHeight="1">
      <c r="AV370" s="59"/>
    </row>
    <row r="371" s="58" customFormat="1" ht="20.25" customHeight="1">
      <c r="AV371" s="59"/>
    </row>
    <row r="372" s="58" customFormat="1" ht="20.25" customHeight="1">
      <c r="AV372" s="59"/>
    </row>
    <row r="373" s="58" customFormat="1" ht="20.25" customHeight="1">
      <c r="AV373" s="59"/>
    </row>
    <row r="374" s="58" customFormat="1" ht="20.25" customHeight="1">
      <c r="AV374" s="59"/>
    </row>
    <row r="375" s="58" customFormat="1" ht="20.25" customHeight="1">
      <c r="AV375" s="59"/>
    </row>
    <row r="376" s="58" customFormat="1" ht="20.25" customHeight="1">
      <c r="AV376" s="59"/>
    </row>
    <row r="377" s="58" customFormat="1" ht="20.25" customHeight="1">
      <c r="AV377" s="59"/>
    </row>
    <row r="378" s="58" customFormat="1" ht="20.25" customHeight="1">
      <c r="AV378" s="59"/>
    </row>
    <row r="379" s="58" customFormat="1" ht="20.25" customHeight="1">
      <c r="AV379" s="59"/>
    </row>
    <row r="380" s="58" customFormat="1" ht="20.25" customHeight="1">
      <c r="AV380" s="59"/>
    </row>
    <row r="381" s="58" customFormat="1" ht="20.25" customHeight="1">
      <c r="AV381" s="59"/>
    </row>
    <row r="382" s="58" customFormat="1" ht="20.25" customHeight="1">
      <c r="AV382" s="59"/>
    </row>
    <row r="383" s="58" customFormat="1" ht="20.25" customHeight="1">
      <c r="AV383" s="59"/>
    </row>
    <row r="384" s="58" customFormat="1" ht="20.25" customHeight="1">
      <c r="AV384" s="59"/>
    </row>
    <row r="385" s="58" customFormat="1" ht="20.25" customHeight="1">
      <c r="AV385" s="59"/>
    </row>
    <row r="386" s="58" customFormat="1" ht="20.25" customHeight="1">
      <c r="AV386" s="59"/>
    </row>
    <row r="387" s="58" customFormat="1" ht="20.25" customHeight="1">
      <c r="AV387" s="59"/>
    </row>
    <row r="388" s="58" customFormat="1" ht="20.25" customHeight="1">
      <c r="AV388" s="59"/>
    </row>
    <row r="389" s="58" customFormat="1" ht="20.25" customHeight="1">
      <c r="AV389" s="59"/>
    </row>
    <row r="390" s="58" customFormat="1" ht="20.25" customHeight="1">
      <c r="AV390" s="59"/>
    </row>
    <row r="391" s="58" customFormat="1" ht="20.25" customHeight="1">
      <c r="AV391" s="59"/>
    </row>
    <row r="392" s="58" customFormat="1" ht="20.25" customHeight="1">
      <c r="AV392" s="59"/>
    </row>
    <row r="393" s="58" customFormat="1" ht="20.25" customHeight="1">
      <c r="AV393" s="59"/>
    </row>
    <row r="394" s="58" customFormat="1" ht="20.25" customHeight="1">
      <c r="AV394" s="59"/>
    </row>
    <row r="395" s="58" customFormat="1" ht="20.25" customHeight="1">
      <c r="AV395" s="59"/>
    </row>
    <row r="396" s="58" customFormat="1" ht="20.25" customHeight="1">
      <c r="AV396" s="59"/>
    </row>
    <row r="397" s="58" customFormat="1" ht="20.25" customHeight="1">
      <c r="AV397" s="59"/>
    </row>
    <row r="398" s="58" customFormat="1" ht="20.25" customHeight="1">
      <c r="AV398" s="59"/>
    </row>
    <row r="399" s="58" customFormat="1" ht="20.25" customHeight="1">
      <c r="AV399" s="59"/>
    </row>
    <row r="400" s="58" customFormat="1" ht="20.25" customHeight="1">
      <c r="AV400" s="59"/>
    </row>
    <row r="401" s="58" customFormat="1" ht="20.25" customHeight="1">
      <c r="AV401" s="59"/>
    </row>
    <row r="402" s="58" customFormat="1" ht="20.25" customHeight="1">
      <c r="AV402" s="59"/>
    </row>
    <row r="403" s="58" customFormat="1" ht="20.25" customHeight="1">
      <c r="AV403" s="59"/>
    </row>
    <row r="404" s="58" customFormat="1" ht="20.25" customHeight="1">
      <c r="AV404" s="59"/>
    </row>
    <row r="405" s="58" customFormat="1" ht="20.25" customHeight="1">
      <c r="AV405" s="59"/>
    </row>
    <row r="406" s="58" customFormat="1" ht="20.25" customHeight="1">
      <c r="AV406" s="59"/>
    </row>
    <row r="407" s="58" customFormat="1" ht="20.25" customHeight="1">
      <c r="AV407" s="59"/>
    </row>
    <row r="408" s="58" customFormat="1" ht="20.25" customHeight="1">
      <c r="AV408" s="59"/>
    </row>
    <row r="409" s="58" customFormat="1" ht="20.25" customHeight="1">
      <c r="AV409" s="59"/>
    </row>
    <row r="410" s="58" customFormat="1" ht="20.25" customHeight="1">
      <c r="AV410" s="59"/>
    </row>
    <row r="411" s="58" customFormat="1" ht="20.25" customHeight="1">
      <c r="AV411" s="59"/>
    </row>
    <row r="412" s="58" customFormat="1" ht="20.25" customHeight="1">
      <c r="AV412" s="59"/>
    </row>
  </sheetData>
  <sheetProtection sheet="1" objects="1" scenarios="1"/>
  <mergeCells count="69">
    <mergeCell ref="BA80:BH81"/>
    <mergeCell ref="B98:BH100"/>
    <mergeCell ref="AP101:BH101"/>
    <mergeCell ref="BA76:BH77"/>
    <mergeCell ref="L74:M75"/>
    <mergeCell ref="N74:AZ75"/>
    <mergeCell ref="L84:M85"/>
    <mergeCell ref="N84:AZ85"/>
    <mergeCell ref="BA84:BH85"/>
    <mergeCell ref="BA82:BH83"/>
    <mergeCell ref="BA96:BH96"/>
    <mergeCell ref="B88:BH90"/>
    <mergeCell ref="E95:AW96"/>
    <mergeCell ref="B91:BH92"/>
    <mergeCell ref="B105:P105"/>
    <mergeCell ref="B115:P115"/>
    <mergeCell ref="B114:P114"/>
    <mergeCell ref="B111:BH112"/>
    <mergeCell ref="B106:P106"/>
    <mergeCell ref="R107:AU107"/>
    <mergeCell ref="AP102:BH105"/>
    <mergeCell ref="B1:BH2"/>
    <mergeCell ref="N76:AZ77"/>
    <mergeCell ref="E64:J64"/>
    <mergeCell ref="L70:M71"/>
    <mergeCell ref="E62:BH62"/>
    <mergeCell ref="E14:BH15"/>
    <mergeCell ref="E17:BH17"/>
    <mergeCell ref="L64:M65"/>
    <mergeCell ref="N64:AZ65"/>
    <mergeCell ref="L66:M67"/>
    <mergeCell ref="AT19:AZ19"/>
    <mergeCell ref="E59:BH60"/>
    <mergeCell ref="L76:M77"/>
    <mergeCell ref="BA74:BH75"/>
    <mergeCell ref="BA70:BH71"/>
    <mergeCell ref="N68:AZ69"/>
    <mergeCell ref="BA64:BH65"/>
    <mergeCell ref="L78:M79"/>
    <mergeCell ref="N78:AZ79"/>
    <mergeCell ref="L82:M83"/>
    <mergeCell ref="L68:M69"/>
    <mergeCell ref="N70:AZ71"/>
    <mergeCell ref="L80:M81"/>
    <mergeCell ref="N66:AZ67"/>
    <mergeCell ref="L72:M73"/>
    <mergeCell ref="N82:AZ83"/>
    <mergeCell ref="N80:AZ81"/>
    <mergeCell ref="BA66:BH67"/>
    <mergeCell ref="BA78:BH79"/>
    <mergeCell ref="BA68:BH69"/>
    <mergeCell ref="N72:AZ73"/>
    <mergeCell ref="BA72:BH73"/>
    <mergeCell ref="E52:BG52"/>
    <mergeCell ref="E56:BH57"/>
    <mergeCell ref="E36:BH36"/>
    <mergeCell ref="E38:BH39"/>
    <mergeCell ref="E49:BG50"/>
    <mergeCell ref="E54:BG54"/>
    <mergeCell ref="E43:BG44"/>
    <mergeCell ref="E46:BF47"/>
    <mergeCell ref="E24:BH25"/>
    <mergeCell ref="E27:BH28"/>
    <mergeCell ref="E30:BH31"/>
    <mergeCell ref="B6:BH9"/>
    <mergeCell ref="E33:BH34"/>
    <mergeCell ref="E19:AR20"/>
    <mergeCell ref="E22:BF22"/>
    <mergeCell ref="E12:BE12"/>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5" r:id="rId1"/>
  <headerFooter alignWithMargins="0">
    <oddFooter>&amp;R&amp;"Arial,Grassetto"&amp;14foglio &amp;A</oddFooter>
  </headerFooter>
</worksheet>
</file>

<file path=xl/worksheets/sheet2.xml><?xml version="1.0" encoding="utf-8"?>
<worksheet xmlns="http://schemas.openxmlformats.org/spreadsheetml/2006/main" xmlns:r="http://schemas.openxmlformats.org/officeDocument/2006/relationships">
  <dimension ref="A1:CA70"/>
  <sheetViews>
    <sheetView showGridLines="0" view="pageBreakPreview" zoomScale="45" zoomScaleNormal="50" zoomScaleSheetLayoutView="45" zoomScalePageLayoutView="50" workbookViewId="0" topLeftCell="A25">
      <selection activeCell="A27" sqref="A27:D27"/>
    </sheetView>
  </sheetViews>
  <sheetFormatPr defaultColWidth="9.28125" defaultRowHeight="20.25" customHeight="1"/>
  <cols>
    <col min="1" max="1" width="9.00390625" style="168" customWidth="1"/>
    <col min="2" max="2" width="205.28125" style="152" customWidth="1"/>
    <col min="3" max="3" width="62.421875" style="152" customWidth="1"/>
    <col min="4" max="4" width="60.28125" style="152" customWidth="1"/>
    <col min="5" max="36" width="9.28125" style="152" customWidth="1"/>
    <col min="37" max="37" width="9.28125" style="153" customWidth="1"/>
    <col min="38" max="16384" width="9.28125" style="152" customWidth="1"/>
  </cols>
  <sheetData>
    <row r="1" spans="1:4" ht="74.25" customHeight="1">
      <c r="A1" s="16"/>
      <c r="B1" s="363" t="s">
        <v>307</v>
      </c>
      <c r="C1" s="15"/>
      <c r="D1" s="15"/>
    </row>
    <row r="2" spans="1:4" ht="73.5" customHeight="1">
      <c r="A2" s="16"/>
      <c r="B2" s="15"/>
      <c r="C2" s="15"/>
      <c r="D2" s="15"/>
    </row>
    <row r="3" spans="1:37" s="155" customFormat="1" ht="43.5" customHeight="1">
      <c r="A3" s="154"/>
      <c r="B3" s="534" t="s">
        <v>319</v>
      </c>
      <c r="C3" s="534"/>
      <c r="D3" s="534"/>
      <c r="AK3" s="156"/>
    </row>
    <row r="4" spans="1:37" s="155" customFormat="1" ht="43.5" customHeight="1">
      <c r="A4" s="157"/>
      <c r="B4" s="432" t="s">
        <v>315</v>
      </c>
      <c r="C4" s="536">
        <f>IF(Gen!J25=0,"",Gen!J25)</f>
      </c>
      <c r="D4" s="536"/>
      <c r="AK4" s="156"/>
    </row>
    <row r="5" spans="1:37" s="155" customFormat="1" ht="43.5" customHeight="1">
      <c r="A5" s="154"/>
      <c r="B5" s="535"/>
      <c r="C5" s="535"/>
      <c r="D5" s="535"/>
      <c r="AK5" s="156"/>
    </row>
    <row r="6" spans="1:79" s="158" customFormat="1" ht="39" customHeight="1">
      <c r="A6" s="160" t="s">
        <v>47</v>
      </c>
      <c r="B6" s="161"/>
      <c r="C6" s="162"/>
      <c r="D6" s="161"/>
      <c r="BN6" s="159"/>
      <c r="BO6" s="159"/>
      <c r="BP6" s="159"/>
      <c r="BQ6" s="159"/>
      <c r="BR6" s="159"/>
      <c r="BS6" s="159"/>
      <c r="BT6" s="159"/>
      <c r="BU6" s="159"/>
      <c r="BV6" s="159"/>
      <c r="BW6" s="159"/>
      <c r="BX6" s="159"/>
      <c r="BY6" s="159"/>
      <c r="BZ6" s="159"/>
      <c r="CA6" s="159"/>
    </row>
    <row r="7" spans="1:37" s="155" customFormat="1" ht="43.5" customHeight="1">
      <c r="A7" s="529"/>
      <c r="B7" s="531" t="s">
        <v>342</v>
      </c>
      <c r="C7" s="531"/>
      <c r="D7" s="531"/>
      <c r="AK7" s="156"/>
    </row>
    <row r="8" spans="1:37" s="155" customFormat="1" ht="43.5" customHeight="1">
      <c r="A8" s="529"/>
      <c r="B8" s="531"/>
      <c r="C8" s="531"/>
      <c r="D8" s="531"/>
      <c r="AK8" s="156"/>
    </row>
    <row r="9" spans="1:37" s="155" customFormat="1" ht="43.5" customHeight="1">
      <c r="A9" s="529"/>
      <c r="B9" s="531"/>
      <c r="C9" s="531"/>
      <c r="D9" s="531"/>
      <c r="AK9" s="156"/>
    </row>
    <row r="10" spans="1:37" s="155" customFormat="1" ht="43.5" customHeight="1">
      <c r="A10" s="529"/>
      <c r="B10" s="531"/>
      <c r="C10" s="531"/>
      <c r="D10" s="531"/>
      <c r="AK10" s="156"/>
    </row>
    <row r="11" spans="1:37" s="155" customFormat="1" ht="43.5" customHeight="1">
      <c r="A11" s="529"/>
      <c r="B11" s="531"/>
      <c r="C11" s="531"/>
      <c r="D11" s="531"/>
      <c r="AK11" s="156"/>
    </row>
    <row r="12" spans="1:37" s="155" customFormat="1" ht="43.5" customHeight="1">
      <c r="A12" s="529"/>
      <c r="B12" s="531"/>
      <c r="C12" s="531"/>
      <c r="D12" s="531"/>
      <c r="AK12" s="156"/>
    </row>
    <row r="13" spans="1:37" s="155" customFormat="1" ht="43.5" customHeight="1">
      <c r="A13" s="529"/>
      <c r="B13" s="531"/>
      <c r="C13" s="531"/>
      <c r="D13" s="531"/>
      <c r="AK13" s="156"/>
    </row>
    <row r="14" spans="1:37" s="155" customFormat="1" ht="43.5" customHeight="1">
      <c r="A14" s="529"/>
      <c r="B14" s="531"/>
      <c r="C14" s="531"/>
      <c r="D14" s="531"/>
      <c r="AK14" s="156"/>
    </row>
    <row r="15" ht="43.5" customHeight="1"/>
    <row r="16" spans="1:79" s="158" customFormat="1" ht="39" customHeight="1">
      <c r="A16" s="160" t="s">
        <v>441</v>
      </c>
      <c r="B16" s="161"/>
      <c r="C16" s="162"/>
      <c r="D16" s="161"/>
      <c r="BN16" s="159"/>
      <c r="BO16" s="159"/>
      <c r="BP16" s="159"/>
      <c r="BQ16" s="159"/>
      <c r="BR16" s="159"/>
      <c r="BS16" s="159"/>
      <c r="BT16" s="159"/>
      <c r="BU16" s="159"/>
      <c r="BV16" s="159"/>
      <c r="BW16" s="159"/>
      <c r="BX16" s="159"/>
      <c r="BY16" s="159"/>
      <c r="BZ16" s="159"/>
      <c r="CA16" s="159"/>
    </row>
    <row r="17" spans="1:37" s="163" customFormat="1" ht="43.5" customHeight="1">
      <c r="A17" s="529"/>
      <c r="B17" s="531" t="s">
        <v>439</v>
      </c>
      <c r="C17" s="531"/>
      <c r="D17" s="531"/>
      <c r="AK17" s="164"/>
    </row>
    <row r="18" spans="1:37" s="163" customFormat="1" ht="43.5" customHeight="1">
      <c r="A18" s="529"/>
      <c r="B18" s="531"/>
      <c r="C18" s="531"/>
      <c r="D18" s="531"/>
      <c r="AK18" s="164"/>
    </row>
    <row r="19" spans="1:37" s="163" customFormat="1" ht="43.5" customHeight="1">
      <c r="A19" s="529"/>
      <c r="B19" s="531"/>
      <c r="C19" s="531"/>
      <c r="D19" s="531"/>
      <c r="AK19" s="164"/>
    </row>
    <row r="20" spans="1:37" s="163" customFormat="1" ht="43.5" customHeight="1">
      <c r="A20" s="529"/>
      <c r="B20" s="531"/>
      <c r="C20" s="531"/>
      <c r="D20" s="531"/>
      <c r="AK20" s="164"/>
    </row>
    <row r="21" spans="1:37" s="163" customFormat="1" ht="43.5" customHeight="1">
      <c r="A21" s="529"/>
      <c r="B21" s="531"/>
      <c r="C21" s="531"/>
      <c r="D21" s="531"/>
      <c r="AK21" s="164"/>
    </row>
    <row r="22" spans="1:37" s="163" customFormat="1" ht="43.5" customHeight="1">
      <c r="A22" s="529"/>
      <c r="B22" s="531"/>
      <c r="C22" s="531"/>
      <c r="D22" s="531"/>
      <c r="AK22" s="164"/>
    </row>
    <row r="23" spans="1:37" s="163" customFormat="1" ht="43.5" customHeight="1">
      <c r="A23" s="529"/>
      <c r="B23" s="531"/>
      <c r="C23" s="531"/>
      <c r="D23" s="531"/>
      <c r="AK23" s="164"/>
    </row>
    <row r="24" spans="1:37" s="163" customFormat="1" ht="43.5" customHeight="1">
      <c r="A24" s="529"/>
      <c r="B24" s="531"/>
      <c r="C24" s="531"/>
      <c r="D24" s="531"/>
      <c r="AK24" s="164"/>
    </row>
    <row r="25" spans="1:37" s="163" customFormat="1" ht="43.5" customHeight="1">
      <c r="A25" s="529"/>
      <c r="B25" s="531"/>
      <c r="C25" s="531"/>
      <c r="D25" s="531"/>
      <c r="AK25" s="164"/>
    </row>
    <row r="26" ht="43.5" customHeight="1"/>
    <row r="27" spans="1:79" s="158" customFormat="1" ht="64.5" customHeight="1">
      <c r="A27" s="532" t="s">
        <v>474</v>
      </c>
      <c r="B27" s="533"/>
      <c r="C27" s="533"/>
      <c r="D27" s="533"/>
      <c r="BN27" s="159"/>
      <c r="BO27" s="159"/>
      <c r="BP27" s="159"/>
      <c r="BQ27" s="159"/>
      <c r="BR27" s="159"/>
      <c r="BS27" s="159"/>
      <c r="BT27" s="159"/>
      <c r="BU27" s="159"/>
      <c r="BV27" s="159"/>
      <c r="BW27" s="159"/>
      <c r="BX27" s="159"/>
      <c r="BY27" s="159"/>
      <c r="BZ27" s="159"/>
      <c r="CA27" s="159"/>
    </row>
    <row r="28" spans="1:37" s="163" customFormat="1" ht="43.5" customHeight="1">
      <c r="A28" s="529"/>
      <c r="B28" s="531" t="s">
        <v>473</v>
      </c>
      <c r="C28" s="531"/>
      <c r="D28" s="531"/>
      <c r="AK28" s="164"/>
    </row>
    <row r="29" spans="1:37" s="163" customFormat="1" ht="43.5" customHeight="1">
      <c r="A29" s="529"/>
      <c r="B29" s="531"/>
      <c r="C29" s="531"/>
      <c r="D29" s="531"/>
      <c r="AK29" s="164"/>
    </row>
    <row r="30" spans="1:37" s="163" customFormat="1" ht="43.5" customHeight="1">
      <c r="A30" s="529"/>
      <c r="B30" s="531"/>
      <c r="C30" s="531"/>
      <c r="D30" s="531"/>
      <c r="AK30" s="164"/>
    </row>
    <row r="31" spans="1:37" s="163" customFormat="1" ht="43.5" customHeight="1">
      <c r="A31" s="529"/>
      <c r="B31" s="531"/>
      <c r="C31" s="531"/>
      <c r="D31" s="531"/>
      <c r="AK31" s="164"/>
    </row>
    <row r="32" spans="1:37" s="163" customFormat="1" ht="43.5" customHeight="1">
      <c r="A32" s="529"/>
      <c r="B32" s="531"/>
      <c r="C32" s="531"/>
      <c r="D32" s="531"/>
      <c r="AK32" s="164"/>
    </row>
    <row r="33" spans="1:37" s="163" customFormat="1" ht="43.5" customHeight="1">
      <c r="A33" s="529"/>
      <c r="B33" s="531"/>
      <c r="C33" s="531"/>
      <c r="D33" s="531"/>
      <c r="AK33" s="164"/>
    </row>
    <row r="34" spans="1:37" s="163" customFormat="1" ht="43.5" customHeight="1">
      <c r="A34" s="529"/>
      <c r="B34" s="531"/>
      <c r="C34" s="531"/>
      <c r="D34" s="531"/>
      <c r="AK34" s="164"/>
    </row>
    <row r="35" spans="1:37" s="163" customFormat="1" ht="43.5" customHeight="1">
      <c r="A35" s="529"/>
      <c r="B35" s="531"/>
      <c r="C35" s="531"/>
      <c r="D35" s="531"/>
      <c r="AK35" s="164"/>
    </row>
    <row r="36" spans="1:37" s="163" customFormat="1" ht="43.5" customHeight="1">
      <c r="A36" s="529"/>
      <c r="B36" s="531"/>
      <c r="C36" s="531"/>
      <c r="D36" s="531"/>
      <c r="AK36" s="164"/>
    </row>
    <row r="37" spans="1:37" s="163" customFormat="1" ht="43.5" customHeight="1">
      <c r="A37" s="529"/>
      <c r="B37" s="531"/>
      <c r="C37" s="531"/>
      <c r="D37" s="531"/>
      <c r="AK37" s="164"/>
    </row>
    <row r="38" spans="1:37" s="163" customFormat="1" ht="43.5" customHeight="1">
      <c r="A38" s="529"/>
      <c r="B38" s="531"/>
      <c r="C38" s="531"/>
      <c r="D38" s="531"/>
      <c r="AK38" s="164"/>
    </row>
    <row r="39" spans="1:37" s="163" customFormat="1" ht="43.5" customHeight="1">
      <c r="A39" s="529"/>
      <c r="B39" s="531"/>
      <c r="C39" s="531"/>
      <c r="D39" s="531"/>
      <c r="AK39" s="164"/>
    </row>
    <row r="40" spans="1:4" ht="43.5" customHeight="1">
      <c r="A40" s="429"/>
      <c r="B40" s="430"/>
      <c r="C40" s="430"/>
      <c r="D40" s="430"/>
    </row>
    <row r="41" spans="1:4" ht="43.5" customHeight="1">
      <c r="A41" s="524" t="s">
        <v>440</v>
      </c>
      <c r="B41" s="525"/>
      <c r="C41" s="525"/>
      <c r="D41" s="525"/>
    </row>
    <row r="42" spans="1:79" s="158" customFormat="1" ht="39" customHeight="1">
      <c r="A42" s="525"/>
      <c r="B42" s="525"/>
      <c r="C42" s="525"/>
      <c r="D42" s="525"/>
      <c r="BN42" s="159"/>
      <c r="BO42" s="159"/>
      <c r="BP42" s="159"/>
      <c r="BQ42" s="159"/>
      <c r="BR42" s="159"/>
      <c r="BS42" s="159"/>
      <c r="BT42" s="159"/>
      <c r="BU42" s="159"/>
      <c r="BV42" s="159"/>
      <c r="BW42" s="159"/>
      <c r="BX42" s="159"/>
      <c r="BY42" s="159"/>
      <c r="BZ42" s="159"/>
      <c r="CA42" s="159"/>
    </row>
    <row r="43" spans="1:37" s="155" customFormat="1" ht="43.5" customHeight="1">
      <c r="A43" s="154"/>
      <c r="B43" s="530" t="s">
        <v>346</v>
      </c>
      <c r="C43" s="530"/>
      <c r="D43" s="530"/>
      <c r="AK43" s="156"/>
    </row>
    <row r="44" spans="1:37" s="155" customFormat="1" ht="43.5" customHeight="1">
      <c r="A44" s="303"/>
      <c r="B44" s="531"/>
      <c r="C44" s="531"/>
      <c r="D44" s="531"/>
      <c r="AK44" s="156"/>
    </row>
    <row r="45" spans="1:37" s="155" customFormat="1" ht="43.5" customHeight="1">
      <c r="A45" s="303"/>
      <c r="B45" s="531"/>
      <c r="C45" s="531"/>
      <c r="D45" s="531"/>
      <c r="AK45" s="156"/>
    </row>
    <row r="46" spans="1:37" s="155" customFormat="1" ht="43.5" customHeight="1">
      <c r="A46" s="303"/>
      <c r="B46" s="531"/>
      <c r="C46" s="531"/>
      <c r="D46" s="531"/>
      <c r="AK46" s="156"/>
    </row>
    <row r="47" spans="1:37" s="155" customFormat="1" ht="43.5" customHeight="1">
      <c r="A47" s="303"/>
      <c r="B47" s="531"/>
      <c r="C47" s="531"/>
      <c r="D47" s="531"/>
      <c r="AK47" s="156"/>
    </row>
    <row r="48" spans="1:37" s="155" customFormat="1" ht="43.5" customHeight="1">
      <c r="A48" s="303"/>
      <c r="B48" s="531"/>
      <c r="C48" s="531"/>
      <c r="D48" s="531"/>
      <c r="AK48" s="156"/>
    </row>
    <row r="49" spans="1:37" s="155" customFormat="1" ht="43.5" customHeight="1">
      <c r="A49" s="303"/>
      <c r="B49" s="531"/>
      <c r="C49" s="531"/>
      <c r="D49" s="531"/>
      <c r="AK49" s="156"/>
    </row>
    <row r="50" spans="1:37" s="155" customFormat="1" ht="43.5" customHeight="1">
      <c r="A50" s="154"/>
      <c r="B50" s="531"/>
      <c r="C50" s="531"/>
      <c r="D50" s="531"/>
      <c r="AK50" s="156"/>
    </row>
    <row r="51" spans="1:37" s="155" customFormat="1" ht="43.5" customHeight="1">
      <c r="A51" s="154"/>
      <c r="B51" s="531"/>
      <c r="C51" s="531"/>
      <c r="D51" s="531"/>
      <c r="AK51" s="156"/>
    </row>
    <row r="52" ht="43.5" customHeight="1"/>
    <row r="53" spans="1:79" s="158" customFormat="1" ht="39" customHeight="1">
      <c r="A53" s="160" t="s">
        <v>347</v>
      </c>
      <c r="B53" s="161"/>
      <c r="C53" s="162"/>
      <c r="D53" s="161"/>
      <c r="BN53" s="159"/>
      <c r="BO53" s="159"/>
      <c r="BP53" s="159"/>
      <c r="BQ53" s="159"/>
      <c r="BR53" s="159"/>
      <c r="BS53" s="159"/>
      <c r="BT53" s="159"/>
      <c r="BU53" s="159"/>
      <c r="BV53" s="159"/>
      <c r="BW53" s="159"/>
      <c r="BX53" s="159"/>
      <c r="BY53" s="159"/>
      <c r="BZ53" s="159"/>
      <c r="CA53" s="159"/>
    </row>
    <row r="54" spans="1:79" s="158" customFormat="1" ht="39" customHeight="1">
      <c r="A54" s="301"/>
      <c r="C54" s="310"/>
      <c r="BN54" s="159"/>
      <c r="BO54" s="159"/>
      <c r="BP54" s="159"/>
      <c r="BQ54" s="159"/>
      <c r="BR54" s="159"/>
      <c r="BS54" s="159"/>
      <c r="BT54" s="159"/>
      <c r="BU54" s="159"/>
      <c r="BV54" s="159"/>
      <c r="BW54" s="159"/>
      <c r="BX54" s="159"/>
      <c r="BY54" s="159"/>
      <c r="BZ54" s="159"/>
      <c r="CA54" s="159"/>
    </row>
    <row r="55" spans="1:37" s="155" customFormat="1" ht="43.5" customHeight="1">
      <c r="A55" s="154"/>
      <c r="B55" s="526"/>
      <c r="C55" s="526"/>
      <c r="D55" s="526"/>
      <c r="AK55" s="156"/>
    </row>
    <row r="56" spans="1:37" s="155" customFormat="1" ht="43.5" customHeight="1">
      <c r="A56" s="303"/>
      <c r="B56" s="527"/>
      <c r="C56" s="527"/>
      <c r="D56" s="527"/>
      <c r="AK56" s="156"/>
    </row>
    <row r="57" spans="1:37" s="155" customFormat="1" ht="43.5" customHeight="1">
      <c r="A57" s="303"/>
      <c r="B57" s="527"/>
      <c r="C57" s="527"/>
      <c r="D57" s="527"/>
      <c r="AK57" s="156"/>
    </row>
    <row r="58" spans="1:37" s="155" customFormat="1" ht="43.5" customHeight="1">
      <c r="A58" s="154"/>
      <c r="B58" s="527"/>
      <c r="C58" s="527"/>
      <c r="D58" s="527"/>
      <c r="AK58" s="156"/>
    </row>
    <row r="59" spans="1:37" s="155" customFormat="1" ht="43.5" customHeight="1">
      <c r="A59" s="154"/>
      <c r="B59" s="527"/>
      <c r="C59" s="527"/>
      <c r="D59" s="527"/>
      <c r="AK59" s="156"/>
    </row>
    <row r="60" spans="1:37" s="155" customFormat="1" ht="43.5" customHeight="1">
      <c r="A60" s="154"/>
      <c r="B60" s="527"/>
      <c r="C60" s="527"/>
      <c r="D60" s="527"/>
      <c r="AK60" s="156"/>
    </row>
    <row r="61" spans="1:37" s="155" customFormat="1" ht="43.5" customHeight="1">
      <c r="A61" s="303"/>
      <c r="B61" s="528"/>
      <c r="C61" s="528"/>
      <c r="D61" s="528"/>
      <c r="AK61" s="156"/>
    </row>
    <row r="62" spans="1:37" s="155" customFormat="1" ht="27">
      <c r="A62" s="154"/>
      <c r="B62" s="152"/>
      <c r="C62" s="152"/>
      <c r="D62" s="152"/>
      <c r="AK62" s="156"/>
    </row>
    <row r="63" spans="1:37" s="155" customFormat="1" ht="27">
      <c r="A63" s="154"/>
      <c r="B63" s="523" t="s">
        <v>442</v>
      </c>
      <c r="C63" s="523"/>
      <c r="D63" s="523"/>
      <c r="AK63" s="156"/>
    </row>
    <row r="64" spans="1:37" s="155" customFormat="1" ht="43.5" customHeight="1">
      <c r="A64" s="154"/>
      <c r="B64" s="523"/>
      <c r="C64" s="523"/>
      <c r="D64" s="523"/>
      <c r="AK64" s="156"/>
    </row>
    <row r="65" spans="1:37" s="155" customFormat="1" ht="43.5" customHeight="1">
      <c r="A65" s="303"/>
      <c r="B65" s="302"/>
      <c r="C65" s="302"/>
      <c r="D65" s="302"/>
      <c r="AK65" s="156"/>
    </row>
    <row r="66" spans="1:37" s="155" customFormat="1" ht="43.5" customHeight="1" thickBot="1">
      <c r="A66" s="154"/>
      <c r="B66" s="165"/>
      <c r="C66" s="163"/>
      <c r="D66" s="163"/>
      <c r="AK66" s="156"/>
    </row>
    <row r="67" spans="1:37" s="155" customFormat="1" ht="42" customHeight="1" thickBot="1">
      <c r="A67" s="154"/>
      <c r="B67" s="520" t="s">
        <v>109</v>
      </c>
      <c r="C67" s="166" t="s">
        <v>119</v>
      </c>
      <c r="D67" s="433"/>
      <c r="AK67" s="156"/>
    </row>
    <row r="68" spans="1:37" s="155" customFormat="1" ht="27.75" thickBot="1">
      <c r="A68" s="154"/>
      <c r="B68" s="521"/>
      <c r="C68" s="167"/>
      <c r="D68" s="152"/>
      <c r="AK68" s="156"/>
    </row>
    <row r="69" spans="2:4" ht="41.25" customHeight="1" thickBot="1">
      <c r="B69" s="521"/>
      <c r="C69" s="166" t="s">
        <v>120</v>
      </c>
      <c r="D69" s="434"/>
    </row>
    <row r="70" ht="20.25" customHeight="1" thickBot="1">
      <c r="B70" s="522"/>
    </row>
  </sheetData>
  <sheetProtection sheet="1" objects="1" scenarios="1" formatColumns="0" formatRows="0" insertRows="0" deleteRows="0"/>
  <mergeCells count="15">
    <mergeCell ref="B3:D3"/>
    <mergeCell ref="B5:D5"/>
    <mergeCell ref="C4:D4"/>
    <mergeCell ref="B17:D25"/>
    <mergeCell ref="B7:D14"/>
    <mergeCell ref="B67:B70"/>
    <mergeCell ref="B63:D64"/>
    <mergeCell ref="A41:D42"/>
    <mergeCell ref="B55:D61"/>
    <mergeCell ref="A7:A14"/>
    <mergeCell ref="A17:A25"/>
    <mergeCell ref="B43:D51"/>
    <mergeCell ref="A28:A39"/>
    <mergeCell ref="B28:D39"/>
    <mergeCell ref="A27:D27"/>
  </mergeCells>
  <printOptions horizontalCentered="1"/>
  <pageMargins left="0.5905511811023623" right="0.5905511811023623" top="0.5905511811023623" bottom="0.5905511811023623" header="0.31496062992125984" footer="0.31496062992125984"/>
  <pageSetup fitToHeight="100" horizontalDpi="600" verticalDpi="600" orientation="portrait" paperSize="9" scale="24" r:id="rId1"/>
  <headerFooter alignWithMargins="0">
    <oddFooter>&amp;R&amp;"Arial,Grassetto"&amp;14foglio &amp;A</oddFooter>
  </headerFooter>
</worksheet>
</file>

<file path=xl/worksheets/sheet3.xml><?xml version="1.0" encoding="utf-8"?>
<worksheet xmlns="http://schemas.openxmlformats.org/spreadsheetml/2006/main" xmlns:r="http://schemas.openxmlformats.org/officeDocument/2006/relationships">
  <dimension ref="A1:BJ85"/>
  <sheetViews>
    <sheetView showGridLines="0" view="pageBreakPreview" zoomScale="60" zoomScaleNormal="65" zoomScalePageLayoutView="0" workbookViewId="0" topLeftCell="A70">
      <selection activeCell="D23" sqref="D23"/>
    </sheetView>
  </sheetViews>
  <sheetFormatPr defaultColWidth="9.28125" defaultRowHeight="20.25" customHeight="1"/>
  <cols>
    <col min="1" max="1" width="7.28125" style="227" customWidth="1"/>
    <col min="2" max="2" width="90.421875" style="231" customWidth="1"/>
    <col min="3" max="3" width="25.7109375" style="227" customWidth="1"/>
    <col min="4" max="4" width="6.7109375" style="230" customWidth="1"/>
    <col min="5" max="5" width="25.7109375" style="230" customWidth="1"/>
    <col min="6" max="6" width="1.28515625" style="230" customWidth="1"/>
    <col min="7" max="7" width="28.00390625" style="230" customWidth="1"/>
    <col min="8" max="8" width="23.57421875" style="230" customWidth="1"/>
    <col min="9" max="9" width="27.57421875" style="230" customWidth="1"/>
    <col min="10" max="33" width="12.7109375" style="230" customWidth="1"/>
    <col min="34" max="34" width="20.57421875" style="231" customWidth="1"/>
    <col min="35" max="35" width="19.7109375" style="231" customWidth="1"/>
    <col min="36" max="36" width="9.57421875" style="231" customWidth="1"/>
    <col min="37" max="37" width="10.421875" style="231" customWidth="1"/>
    <col min="38" max="38" width="17.00390625" style="231" customWidth="1"/>
    <col min="39" max="61" width="9.28125" style="231" customWidth="1"/>
    <col min="62" max="62" width="9.28125" style="232" customWidth="1"/>
    <col min="63" max="16384" width="9.28125" style="231" customWidth="1"/>
  </cols>
  <sheetData>
    <row r="1" spans="1:10" ht="20.25" customHeight="1">
      <c r="A1" s="572" t="s">
        <v>345</v>
      </c>
      <c r="B1" s="573"/>
      <c r="C1" s="573"/>
      <c r="D1" s="573"/>
      <c r="E1" s="573"/>
      <c r="F1" s="573"/>
      <c r="G1" s="573"/>
      <c r="H1" s="573"/>
      <c r="I1" s="573"/>
      <c r="J1" s="573"/>
    </row>
    <row r="2" spans="1:10" ht="20.25" customHeight="1">
      <c r="A2" s="573"/>
      <c r="B2" s="573"/>
      <c r="C2" s="573"/>
      <c r="D2" s="573"/>
      <c r="E2" s="573"/>
      <c r="F2" s="573"/>
      <c r="G2" s="573"/>
      <c r="H2" s="573"/>
      <c r="I2" s="573"/>
      <c r="J2" s="573"/>
    </row>
    <row r="3" spans="2:8" ht="20.25" customHeight="1">
      <c r="B3" s="262"/>
      <c r="C3" s="341"/>
      <c r="D3" s="228"/>
      <c r="E3" s="229"/>
      <c r="G3" s="470" t="s">
        <v>481</v>
      </c>
      <c r="H3" s="467"/>
    </row>
    <row r="4" spans="2:5" ht="20.25" customHeight="1">
      <c r="B4" s="341"/>
      <c r="C4" s="341"/>
      <c r="D4" s="228"/>
      <c r="E4" s="229"/>
    </row>
    <row r="5" spans="1:62" s="266" customFormat="1" ht="51.75" customHeight="1">
      <c r="A5" s="263"/>
      <c r="B5" s="551" t="s">
        <v>343</v>
      </c>
      <c r="C5" s="552"/>
      <c r="D5" s="552"/>
      <c r="E5" s="552"/>
      <c r="F5" s="552"/>
      <c r="G5" s="552"/>
      <c r="H5" s="552"/>
      <c r="I5" s="552"/>
      <c r="J5" s="265"/>
      <c r="K5" s="265"/>
      <c r="L5" s="265"/>
      <c r="M5" s="265"/>
      <c r="N5" s="265"/>
      <c r="O5" s="265"/>
      <c r="P5" s="265"/>
      <c r="Q5" s="265"/>
      <c r="R5" s="265"/>
      <c r="S5" s="265"/>
      <c r="T5" s="265"/>
      <c r="U5" s="265"/>
      <c r="V5" s="265"/>
      <c r="W5" s="265"/>
      <c r="X5" s="265"/>
      <c r="Y5" s="265"/>
      <c r="Z5" s="265"/>
      <c r="AA5" s="265"/>
      <c r="AB5" s="265"/>
      <c r="AC5" s="265"/>
      <c r="AD5" s="265"/>
      <c r="AE5" s="265"/>
      <c r="AF5" s="265"/>
      <c r="AG5" s="265"/>
      <c r="BJ5" s="267"/>
    </row>
    <row r="6" s="28" customFormat="1" ht="25.5" customHeight="1"/>
    <row r="7" spans="1:49" s="196" customFormat="1" ht="9" customHeight="1">
      <c r="A7" s="201"/>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6"/>
      <c r="AO7" s="332"/>
      <c r="AP7" s="332"/>
      <c r="AQ7" s="332"/>
      <c r="AR7" s="204"/>
      <c r="AS7" s="204"/>
      <c r="AT7" s="204"/>
      <c r="AU7" s="204"/>
      <c r="AV7" s="204"/>
      <c r="AW7" s="204"/>
    </row>
    <row r="8" spans="1:62" s="266" customFormat="1" ht="30" customHeight="1">
      <c r="A8" s="263"/>
      <c r="B8" s="574" t="s">
        <v>322</v>
      </c>
      <c r="C8" s="575"/>
      <c r="D8" s="388"/>
      <c r="E8" s="261"/>
      <c r="F8" s="261"/>
      <c r="G8" s="576" t="str">
        <f>IF(D8="x","è obbligatorio presentare l'allegato 7 alla domanda di sostegno qualora non sia stato fatto per il rilascio del titolo edilizio necessario ad effettuare gli investimenti","opzione non spuntata")</f>
        <v>opzione non spuntata</v>
      </c>
      <c r="H8" s="590"/>
      <c r="I8" s="591"/>
      <c r="J8" s="265"/>
      <c r="K8" s="265"/>
      <c r="L8" s="265"/>
      <c r="M8" s="265"/>
      <c r="N8" s="265"/>
      <c r="O8" s="265"/>
      <c r="P8" s="265"/>
      <c r="Q8" s="265"/>
      <c r="R8" s="265"/>
      <c r="S8" s="265"/>
      <c r="T8" s="265"/>
      <c r="U8" s="265"/>
      <c r="V8" s="265"/>
      <c r="W8" s="265"/>
      <c r="X8" s="265"/>
      <c r="Y8" s="265"/>
      <c r="Z8" s="265"/>
      <c r="AA8" s="265"/>
      <c r="AB8" s="265"/>
      <c r="AC8" s="265"/>
      <c r="AD8" s="265"/>
      <c r="AE8" s="265"/>
      <c r="AF8" s="265"/>
      <c r="AG8" s="265"/>
      <c r="BJ8" s="267"/>
    </row>
    <row r="9" spans="1:62" s="266" customFormat="1" ht="30" customHeight="1">
      <c r="A9" s="263"/>
      <c r="B9" s="342"/>
      <c r="C9" s="343"/>
      <c r="D9" s="344"/>
      <c r="E9" s="261"/>
      <c r="F9" s="261"/>
      <c r="G9" s="592"/>
      <c r="H9" s="593"/>
      <c r="I9" s="594"/>
      <c r="J9" s="265"/>
      <c r="K9" s="265"/>
      <c r="L9" s="265"/>
      <c r="M9" s="265"/>
      <c r="N9" s="265"/>
      <c r="O9" s="265"/>
      <c r="P9" s="265"/>
      <c r="Q9" s="265"/>
      <c r="R9" s="265"/>
      <c r="S9" s="265"/>
      <c r="T9" s="265"/>
      <c r="U9" s="265"/>
      <c r="V9" s="265"/>
      <c r="W9" s="265"/>
      <c r="X9" s="265"/>
      <c r="Y9" s="265"/>
      <c r="Z9" s="265"/>
      <c r="AA9" s="265"/>
      <c r="AB9" s="265"/>
      <c r="AC9" s="265"/>
      <c r="AD9" s="265"/>
      <c r="AE9" s="265"/>
      <c r="AF9" s="265"/>
      <c r="AG9" s="265"/>
      <c r="BJ9" s="267"/>
    </row>
    <row r="10" spans="1:49" s="196" customFormat="1" ht="9" customHeight="1" thickBot="1">
      <c r="A10" s="201"/>
      <c r="B10" s="311"/>
      <c r="C10" s="311"/>
      <c r="D10" s="311"/>
      <c r="E10" s="311"/>
      <c r="F10" s="311"/>
      <c r="G10" s="345"/>
      <c r="H10" s="345"/>
      <c r="I10" s="34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6"/>
      <c r="AO10" s="332"/>
      <c r="AP10" s="332"/>
      <c r="AQ10" s="332"/>
      <c r="AR10" s="204"/>
      <c r="AS10" s="204"/>
      <c r="AT10" s="204"/>
      <c r="AU10" s="204"/>
      <c r="AV10" s="204"/>
      <c r="AW10" s="204"/>
    </row>
    <row r="11" spans="1:49" s="196" customFormat="1" ht="9" customHeight="1" thickTop="1">
      <c r="A11" s="201"/>
      <c r="B11" s="215"/>
      <c r="C11" s="215"/>
      <c r="D11" s="215"/>
      <c r="E11" s="215"/>
      <c r="F11" s="215"/>
      <c r="G11" s="346"/>
      <c r="H11" s="346"/>
      <c r="I11" s="346"/>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6"/>
      <c r="AO11" s="332"/>
      <c r="AP11" s="332"/>
      <c r="AQ11" s="332"/>
      <c r="AR11" s="204"/>
      <c r="AS11" s="204"/>
      <c r="AT11" s="204"/>
      <c r="AU11" s="204"/>
      <c r="AV11" s="204"/>
      <c r="AW11" s="204"/>
    </row>
    <row r="12" spans="1:9" ht="45" customHeight="1">
      <c r="A12" s="342"/>
      <c r="B12" s="574" t="s">
        <v>328</v>
      </c>
      <c r="C12" s="575"/>
      <c r="D12" s="388"/>
      <c r="E12" s="261"/>
      <c r="F12" s="261"/>
      <c r="G12" s="595" t="str">
        <f>IF(D12="x","non è necessario presentare l'allegato 7","opzione  non spuntata")</f>
        <v>opzione  non spuntata</v>
      </c>
      <c r="H12" s="596"/>
      <c r="I12" s="597"/>
    </row>
    <row r="13" s="28" customFormat="1" ht="45" customHeight="1"/>
    <row r="14" spans="1:49" s="196" customFormat="1" ht="9" customHeight="1">
      <c r="A14" s="201"/>
      <c r="B14" s="215"/>
      <c r="C14" s="215"/>
      <c r="D14" s="215"/>
      <c r="E14" s="215"/>
      <c r="F14" s="215"/>
      <c r="G14" s="346"/>
      <c r="H14" s="346"/>
      <c r="I14" s="346"/>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6"/>
      <c r="AO14" s="332"/>
      <c r="AP14" s="332"/>
      <c r="AQ14" s="332"/>
      <c r="AR14" s="204"/>
      <c r="AS14" s="204"/>
      <c r="AT14" s="204"/>
      <c r="AU14" s="204"/>
      <c r="AV14" s="204"/>
      <c r="AW14" s="204"/>
    </row>
    <row r="15" spans="2:9" ht="20.25" customHeight="1">
      <c r="B15" s="574" t="s">
        <v>323</v>
      </c>
      <c r="C15" s="575"/>
      <c r="D15" s="549"/>
      <c r="E15" s="347"/>
      <c r="F15" s="347"/>
      <c r="G15" s="576" t="str">
        <f>IF(D15="x","non è necessario verificare l'incremento minimo di punteggio della classificazione","opzione non spuntata")</f>
        <v>opzione non spuntata</v>
      </c>
      <c r="H15" s="585"/>
      <c r="I15" s="586"/>
    </row>
    <row r="16" spans="2:10" ht="20.25" customHeight="1">
      <c r="B16" s="348"/>
      <c r="C16" s="348"/>
      <c r="D16" s="550"/>
      <c r="E16" s="347"/>
      <c r="F16" s="347"/>
      <c r="G16" s="587"/>
      <c r="H16" s="588"/>
      <c r="I16" s="589"/>
      <c r="J16" s="349"/>
    </row>
    <row r="17" spans="1:49" s="196" customFormat="1" ht="9" customHeight="1">
      <c r="A17" s="201"/>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6"/>
      <c r="AO17" s="332"/>
      <c r="AP17" s="332"/>
      <c r="AQ17" s="332"/>
      <c r="AR17" s="204"/>
      <c r="AS17" s="204"/>
      <c r="AT17" s="204"/>
      <c r="AU17" s="204"/>
      <c r="AV17" s="204"/>
      <c r="AW17" s="204"/>
    </row>
    <row r="18" spans="2:10" ht="27.75" customHeight="1">
      <c r="B18" s="574" t="s">
        <v>324</v>
      </c>
      <c r="C18" s="575"/>
      <c r="D18" s="549"/>
      <c r="E18" s="347"/>
      <c r="F18" s="347"/>
      <c r="G18" s="576" t="str">
        <f>IF(D18&lt;&gt;0,"l'investimento deve comportare l’aumento del punteggio della classificazione già attribuita di almeno 5 punti per l’ospitalità in fabbricati e di 3 punti per l’ospitalità in spazi aperti","opzione non spuntata")</f>
        <v>opzione non spuntata</v>
      </c>
      <c r="H18" s="577"/>
      <c r="I18" s="578"/>
      <c r="J18" s="350"/>
    </row>
    <row r="19" spans="2:10" ht="18.75" customHeight="1">
      <c r="B19" s="342"/>
      <c r="C19" s="343"/>
      <c r="D19" s="598"/>
      <c r="E19" s="347"/>
      <c r="F19" s="347"/>
      <c r="G19" s="579"/>
      <c r="H19" s="580"/>
      <c r="I19" s="581"/>
      <c r="J19" s="350"/>
    </row>
    <row r="20" spans="2:10" ht="36.75" customHeight="1">
      <c r="B20" s="342"/>
      <c r="C20" s="343"/>
      <c r="D20" s="351"/>
      <c r="E20" s="347"/>
      <c r="F20" s="347"/>
      <c r="G20" s="582"/>
      <c r="H20" s="583"/>
      <c r="I20" s="584"/>
      <c r="J20" s="350"/>
    </row>
    <row r="21" spans="1:49" s="196" customFormat="1" ht="9" customHeight="1">
      <c r="A21" s="201"/>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6"/>
      <c r="AO21" s="332"/>
      <c r="AP21" s="332"/>
      <c r="AQ21" s="332"/>
      <c r="AR21" s="204"/>
      <c r="AS21" s="204"/>
      <c r="AT21" s="204"/>
      <c r="AU21" s="204"/>
      <c r="AV21" s="204"/>
      <c r="AW21" s="204"/>
    </row>
    <row r="22" spans="2:3" s="28" customFormat="1" ht="27" customHeight="1" thickBot="1">
      <c r="B22" s="600" t="s">
        <v>327</v>
      </c>
      <c r="C22" s="607"/>
    </row>
    <row r="23" spans="2:13" ht="20.25" customHeight="1" thickBot="1">
      <c r="B23" s="556" t="s">
        <v>285</v>
      </c>
      <c r="C23" s="552"/>
      <c r="D23" s="389"/>
      <c r="E23" s="231"/>
      <c r="F23" s="352"/>
      <c r="I23" s="353"/>
      <c r="J23" s="349"/>
      <c r="L23" s="268">
        <f>IF(D23="X",5,IF(D25="X",3,0))</f>
        <v>0</v>
      </c>
      <c r="M23" s="230" t="s">
        <v>289</v>
      </c>
    </row>
    <row r="24" spans="1:49" s="196" customFormat="1" ht="9" customHeight="1">
      <c r="A24" s="201"/>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6"/>
      <c r="AO24" s="332"/>
      <c r="AP24" s="332"/>
      <c r="AQ24" s="332"/>
      <c r="AR24" s="204"/>
      <c r="AS24" s="204"/>
      <c r="AT24" s="204"/>
      <c r="AU24" s="204"/>
      <c r="AV24" s="204"/>
      <c r="AW24" s="204"/>
    </row>
    <row r="25" spans="2:10" ht="20.25" customHeight="1">
      <c r="B25" s="556" t="s">
        <v>286</v>
      </c>
      <c r="C25" s="552"/>
      <c r="D25" s="389"/>
      <c r="E25" s="231"/>
      <c r="F25" s="352"/>
      <c r="I25" s="353"/>
      <c r="J25" s="349"/>
    </row>
    <row r="26" spans="2:10" ht="20.25" customHeight="1">
      <c r="B26" s="342"/>
      <c r="C26" s="343"/>
      <c r="D26" s="351"/>
      <c r="E26" s="347"/>
      <c r="F26" s="347"/>
      <c r="G26" s="353"/>
      <c r="H26" s="353"/>
      <c r="I26" s="353"/>
      <c r="J26" s="349"/>
    </row>
    <row r="27" spans="2:10" ht="42.75" customHeight="1">
      <c r="B27" s="342"/>
      <c r="C27" s="557" t="s">
        <v>283</v>
      </c>
      <c r="D27" s="558"/>
      <c r="E27" s="558"/>
      <c r="F27" s="558"/>
      <c r="G27" s="559"/>
      <c r="H27" s="566" t="s">
        <v>284</v>
      </c>
      <c r="I27" s="569" t="s">
        <v>290</v>
      </c>
      <c r="J27" s="231"/>
    </row>
    <row r="28" spans="2:10" ht="42.75" customHeight="1">
      <c r="B28" s="342"/>
      <c r="C28" s="560"/>
      <c r="D28" s="561"/>
      <c r="E28" s="561"/>
      <c r="F28" s="561"/>
      <c r="G28" s="562"/>
      <c r="H28" s="567"/>
      <c r="I28" s="570"/>
      <c r="J28" s="231"/>
    </row>
    <row r="29" spans="2:10" ht="42.75" customHeight="1">
      <c r="B29" s="342"/>
      <c r="C29" s="563"/>
      <c r="D29" s="564"/>
      <c r="E29" s="564"/>
      <c r="F29" s="564"/>
      <c r="G29" s="565"/>
      <c r="H29" s="568"/>
      <c r="I29" s="571"/>
      <c r="J29" s="349"/>
    </row>
    <row r="30" spans="2:10" ht="25.5" customHeight="1">
      <c r="B30" s="342"/>
      <c r="C30" s="537" t="s">
        <v>283</v>
      </c>
      <c r="D30" s="538"/>
      <c r="E30" s="538"/>
      <c r="F30" s="538"/>
      <c r="G30" s="539"/>
      <c r="H30" s="546" t="s">
        <v>348</v>
      </c>
      <c r="I30" s="553">
        <v>0</v>
      </c>
      <c r="J30" s="349"/>
    </row>
    <row r="31" spans="2:10" ht="25.5" customHeight="1">
      <c r="B31" s="342"/>
      <c r="C31" s="540"/>
      <c r="D31" s="541"/>
      <c r="E31" s="541"/>
      <c r="F31" s="541"/>
      <c r="G31" s="542"/>
      <c r="H31" s="547"/>
      <c r="I31" s="554"/>
      <c r="J31" s="349"/>
    </row>
    <row r="32" spans="2:10" ht="25.5" customHeight="1">
      <c r="B32" s="342"/>
      <c r="C32" s="543"/>
      <c r="D32" s="544"/>
      <c r="E32" s="544"/>
      <c r="F32" s="544"/>
      <c r="G32" s="545"/>
      <c r="H32" s="548"/>
      <c r="I32" s="555"/>
      <c r="J32" s="349"/>
    </row>
    <row r="33" spans="2:10" ht="25.5" customHeight="1">
      <c r="B33" s="342"/>
      <c r="C33" s="537" t="s">
        <v>283</v>
      </c>
      <c r="D33" s="538"/>
      <c r="E33" s="538"/>
      <c r="F33" s="538"/>
      <c r="G33" s="539"/>
      <c r="H33" s="546" t="s">
        <v>348</v>
      </c>
      <c r="I33" s="553">
        <v>0</v>
      </c>
      <c r="J33" s="349"/>
    </row>
    <row r="34" spans="2:10" ht="25.5" customHeight="1">
      <c r="B34" s="342"/>
      <c r="C34" s="540"/>
      <c r="D34" s="541"/>
      <c r="E34" s="541"/>
      <c r="F34" s="541"/>
      <c r="G34" s="542"/>
      <c r="H34" s="547"/>
      <c r="I34" s="554"/>
      <c r="J34" s="349"/>
    </row>
    <row r="35" spans="2:10" ht="25.5" customHeight="1">
      <c r="B35" s="342"/>
      <c r="C35" s="543"/>
      <c r="D35" s="544"/>
      <c r="E35" s="544"/>
      <c r="F35" s="544"/>
      <c r="G35" s="545"/>
      <c r="H35" s="548"/>
      <c r="I35" s="555"/>
      <c r="J35" s="349"/>
    </row>
    <row r="36" spans="2:10" ht="25.5" customHeight="1">
      <c r="B36" s="342"/>
      <c r="C36" s="537" t="s">
        <v>283</v>
      </c>
      <c r="D36" s="538"/>
      <c r="E36" s="538"/>
      <c r="F36" s="538"/>
      <c r="G36" s="539"/>
      <c r="H36" s="546" t="s">
        <v>348</v>
      </c>
      <c r="I36" s="553">
        <v>0</v>
      </c>
      <c r="J36" s="349"/>
    </row>
    <row r="37" spans="2:10" ht="25.5" customHeight="1">
      <c r="B37" s="342"/>
      <c r="C37" s="540"/>
      <c r="D37" s="541"/>
      <c r="E37" s="541"/>
      <c r="F37" s="541"/>
      <c r="G37" s="542"/>
      <c r="H37" s="547"/>
      <c r="I37" s="554"/>
      <c r="J37" s="349"/>
    </row>
    <row r="38" spans="2:10" ht="25.5" customHeight="1">
      <c r="B38" s="342"/>
      <c r="C38" s="543"/>
      <c r="D38" s="544"/>
      <c r="E38" s="544"/>
      <c r="F38" s="544"/>
      <c r="G38" s="545"/>
      <c r="H38" s="548"/>
      <c r="I38" s="555"/>
      <c r="J38" s="349"/>
    </row>
    <row r="39" spans="2:10" ht="25.5" customHeight="1">
      <c r="B39" s="342"/>
      <c r="C39" s="537" t="s">
        <v>283</v>
      </c>
      <c r="D39" s="538"/>
      <c r="E39" s="538"/>
      <c r="F39" s="538"/>
      <c r="G39" s="539"/>
      <c r="H39" s="546" t="s">
        <v>348</v>
      </c>
      <c r="I39" s="553">
        <v>0</v>
      </c>
      <c r="J39" s="349"/>
    </row>
    <row r="40" spans="2:10" ht="25.5" customHeight="1">
      <c r="B40" s="342"/>
      <c r="C40" s="540"/>
      <c r="D40" s="541"/>
      <c r="E40" s="541"/>
      <c r="F40" s="541"/>
      <c r="G40" s="542"/>
      <c r="H40" s="547"/>
      <c r="I40" s="554"/>
      <c r="J40" s="349"/>
    </row>
    <row r="41" spans="2:10" ht="25.5" customHeight="1">
      <c r="B41" s="342"/>
      <c r="C41" s="543"/>
      <c r="D41" s="544"/>
      <c r="E41" s="544"/>
      <c r="F41" s="544"/>
      <c r="G41" s="545"/>
      <c r="H41" s="548"/>
      <c r="I41" s="555"/>
      <c r="J41" s="349"/>
    </row>
    <row r="42" spans="2:10" ht="25.5" customHeight="1">
      <c r="B42" s="342"/>
      <c r="C42" s="537" t="s">
        <v>283</v>
      </c>
      <c r="D42" s="538"/>
      <c r="E42" s="538"/>
      <c r="F42" s="538"/>
      <c r="G42" s="539"/>
      <c r="H42" s="546" t="s">
        <v>348</v>
      </c>
      <c r="I42" s="553">
        <v>0</v>
      </c>
      <c r="J42" s="349"/>
    </row>
    <row r="43" spans="2:10" ht="25.5" customHeight="1">
      <c r="B43" s="342"/>
      <c r="C43" s="540"/>
      <c r="D43" s="541"/>
      <c r="E43" s="541"/>
      <c r="F43" s="541"/>
      <c r="G43" s="542"/>
      <c r="H43" s="547"/>
      <c r="I43" s="554"/>
      <c r="J43" s="349"/>
    </row>
    <row r="44" spans="2:10" ht="25.5" customHeight="1">
      <c r="B44" s="342"/>
      <c r="C44" s="543"/>
      <c r="D44" s="544"/>
      <c r="E44" s="544"/>
      <c r="F44" s="544"/>
      <c r="G44" s="545"/>
      <c r="H44" s="548"/>
      <c r="I44" s="555"/>
      <c r="J44" s="349"/>
    </row>
    <row r="45" spans="2:10" ht="20.25" customHeight="1">
      <c r="B45" s="342"/>
      <c r="C45" s="356"/>
      <c r="D45" s="356"/>
      <c r="E45" s="356"/>
      <c r="F45" s="356"/>
      <c r="G45" s="608" t="s">
        <v>287</v>
      </c>
      <c r="H45" s="597"/>
      <c r="I45" s="463">
        <f>IF(OR(D23&lt;&gt;0,D25&lt;&gt;0),SUM(I30:I44),0)</f>
        <v>0</v>
      </c>
      <c r="J45" s="349"/>
    </row>
    <row r="46" spans="2:10" ht="45" customHeight="1">
      <c r="B46" s="342"/>
      <c r="C46" s="356"/>
      <c r="D46" s="356"/>
      <c r="E46" s="356"/>
      <c r="F46" s="356"/>
      <c r="G46" s="602" t="s">
        <v>288</v>
      </c>
      <c r="H46" s="603"/>
      <c r="I46" s="358" t="str">
        <f>IF(L23=0,"punteggio non calcolato",IF(I45&lt;L23,"NO","SI"))</f>
        <v>punteggio non calcolato</v>
      </c>
      <c r="J46" s="349"/>
    </row>
    <row r="47" spans="1:49" s="196" customFormat="1" ht="9" customHeight="1" thickBot="1">
      <c r="A47" s="201"/>
      <c r="B47" s="311"/>
      <c r="C47" s="311"/>
      <c r="D47" s="311"/>
      <c r="E47" s="311"/>
      <c r="F47" s="311"/>
      <c r="G47" s="345"/>
      <c r="H47" s="345"/>
      <c r="I47" s="34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6"/>
      <c r="AO47" s="332"/>
      <c r="AP47" s="332"/>
      <c r="AQ47" s="332"/>
      <c r="AR47" s="204"/>
      <c r="AS47" s="204"/>
      <c r="AT47" s="204"/>
      <c r="AU47" s="204"/>
      <c r="AV47" s="204"/>
      <c r="AW47" s="204"/>
    </row>
    <row r="48" spans="1:49" s="196" customFormat="1" ht="9" customHeight="1" thickTop="1">
      <c r="A48" s="201"/>
      <c r="B48" s="215"/>
      <c r="C48" s="215"/>
      <c r="D48" s="215"/>
      <c r="E48" s="215"/>
      <c r="F48" s="215"/>
      <c r="G48" s="359"/>
      <c r="H48" s="359"/>
      <c r="I48" s="359"/>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6"/>
      <c r="AO48" s="332"/>
      <c r="AP48" s="332"/>
      <c r="AQ48" s="332"/>
      <c r="AR48" s="204"/>
      <c r="AS48" s="204"/>
      <c r="AT48" s="204"/>
      <c r="AU48" s="204"/>
      <c r="AV48" s="204"/>
      <c r="AW48" s="204"/>
    </row>
    <row r="49" spans="2:10" ht="45.75" customHeight="1">
      <c r="B49" s="574" t="s">
        <v>329</v>
      </c>
      <c r="C49" s="575"/>
      <c r="D49" s="388"/>
      <c r="E49" s="347"/>
      <c r="F49" s="231"/>
      <c r="G49" s="576" t="str">
        <f>IF(D49="x","è obbligatorio presentare l'allegato 7 alla domanda di sostegno qualora non sia stato fatto per il rilascio del titolo edilizio necessario ad effettuare gli investimenti","opzione non spuntata")</f>
        <v>opzione non spuntata</v>
      </c>
      <c r="H49" s="558"/>
      <c r="I49" s="559"/>
      <c r="J49" s="349"/>
    </row>
    <row r="50" spans="2:10" ht="45.75" customHeight="1">
      <c r="B50" s="342"/>
      <c r="C50" s="343"/>
      <c r="D50" s="344"/>
      <c r="E50" s="347"/>
      <c r="F50" s="360"/>
      <c r="G50" s="563"/>
      <c r="H50" s="564"/>
      <c r="I50" s="565"/>
      <c r="J50" s="349"/>
    </row>
    <row r="51" spans="1:49" s="196" customFormat="1" ht="9" customHeight="1">
      <c r="A51" s="201"/>
      <c r="B51" s="215"/>
      <c r="C51" s="215"/>
      <c r="D51" s="215"/>
      <c r="E51" s="215"/>
      <c r="F51" s="361"/>
      <c r="G51" s="353"/>
      <c r="H51" s="353"/>
      <c r="I51" s="353"/>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6"/>
      <c r="AO51" s="332"/>
      <c r="AP51" s="332"/>
      <c r="AQ51" s="332"/>
      <c r="AR51" s="204"/>
      <c r="AS51" s="204"/>
      <c r="AT51" s="204"/>
      <c r="AU51" s="204"/>
      <c r="AV51" s="204"/>
      <c r="AW51" s="204"/>
    </row>
    <row r="52" spans="2:10" ht="20.25" customHeight="1">
      <c r="B52" s="599"/>
      <c r="C52" s="599"/>
      <c r="D52" s="351"/>
      <c r="E52" s="347"/>
      <c r="F52" s="347"/>
      <c r="G52" s="353"/>
      <c r="H52" s="353"/>
      <c r="I52" s="353"/>
      <c r="J52" s="349"/>
    </row>
    <row r="53" spans="1:49" s="196" customFormat="1" ht="9" customHeight="1">
      <c r="A53" s="201"/>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6"/>
      <c r="AO53" s="332"/>
      <c r="AP53" s="332"/>
      <c r="AQ53" s="332"/>
      <c r="AR53" s="204"/>
      <c r="AS53" s="204"/>
      <c r="AT53" s="204"/>
      <c r="AU53" s="204"/>
      <c r="AV53" s="204"/>
      <c r="AW53" s="204"/>
    </row>
    <row r="54" spans="2:9" ht="20.25" customHeight="1">
      <c r="B54" s="574" t="s">
        <v>325</v>
      </c>
      <c r="C54" s="575"/>
      <c r="D54" s="549"/>
      <c r="E54" s="347"/>
      <c r="F54" s="347"/>
      <c r="G54" s="576" t="str">
        <f>IF(D54="x","non è necessario verificare l'incremento minimo di punteggio della classificazione","opzione non spuntata")</f>
        <v>opzione non spuntata</v>
      </c>
      <c r="H54" s="585"/>
      <c r="I54" s="586"/>
    </row>
    <row r="55" spans="2:10" ht="20.25" customHeight="1">
      <c r="B55" s="348"/>
      <c r="C55" s="348"/>
      <c r="D55" s="550"/>
      <c r="E55" s="347"/>
      <c r="F55" s="347"/>
      <c r="G55" s="587"/>
      <c r="H55" s="588"/>
      <c r="I55" s="589"/>
      <c r="J55" s="349"/>
    </row>
    <row r="56" spans="2:12" ht="20.25" customHeight="1">
      <c r="B56" s="215"/>
      <c r="C56" s="215"/>
      <c r="D56" s="215"/>
      <c r="E56" s="215"/>
      <c r="F56" s="215"/>
      <c r="G56" s="215"/>
      <c r="H56" s="215"/>
      <c r="I56" s="215"/>
      <c r="J56" s="215"/>
      <c r="K56" s="215"/>
      <c r="L56" s="215"/>
    </row>
    <row r="57" spans="2:10" ht="33" customHeight="1">
      <c r="B57" s="574" t="s">
        <v>326</v>
      </c>
      <c r="C57" s="575"/>
      <c r="D57" s="388"/>
      <c r="E57" s="347"/>
      <c r="F57" s="347"/>
      <c r="G57" s="576" t="str">
        <f>IF(D57&lt;&gt;0,"l'investimento deve comportare l’aumento del punteggio della classificazione già attribuita di almeno 5 punti per l’ospitalità in fabbricati e di 3 punti per l’ospitalità in spazi aperti","opzione non spuntata")</f>
        <v>opzione non spuntata</v>
      </c>
      <c r="H57" s="577"/>
      <c r="I57" s="578"/>
      <c r="J57" s="350"/>
    </row>
    <row r="58" spans="2:10" ht="33" customHeight="1">
      <c r="B58" s="342"/>
      <c r="C58" s="343"/>
      <c r="D58" s="351"/>
      <c r="E58" s="347"/>
      <c r="F58" s="347"/>
      <c r="G58" s="579"/>
      <c r="H58" s="580"/>
      <c r="I58" s="581"/>
      <c r="J58" s="350"/>
    </row>
    <row r="59" spans="3:10" ht="33" customHeight="1">
      <c r="C59" s="343"/>
      <c r="D59" s="351"/>
      <c r="E59" s="347"/>
      <c r="F59" s="347"/>
      <c r="G59" s="582"/>
      <c r="H59" s="583"/>
      <c r="I59" s="584"/>
      <c r="J59" s="350"/>
    </row>
    <row r="60" spans="2:3" s="28" customFormat="1" ht="27" customHeight="1" thickBot="1">
      <c r="B60" s="600" t="s">
        <v>327</v>
      </c>
      <c r="C60" s="601"/>
    </row>
    <row r="61" spans="2:12" ht="20.25" customHeight="1" thickBot="1">
      <c r="B61" s="556" t="s">
        <v>285</v>
      </c>
      <c r="C61" s="552"/>
      <c r="D61" s="389"/>
      <c r="E61" s="231"/>
      <c r="F61" s="352"/>
      <c r="I61" s="353"/>
      <c r="J61" s="349"/>
      <c r="L61" s="268">
        <f>IF(D61="X",5,IF(D63="X",3,0))</f>
        <v>0</v>
      </c>
    </row>
    <row r="62" spans="2:12" ht="20.25" customHeight="1">
      <c r="B62" s="215"/>
      <c r="C62" s="215"/>
      <c r="D62" s="215"/>
      <c r="E62" s="215"/>
      <c r="F62" s="215"/>
      <c r="G62" s="215"/>
      <c r="H62" s="215"/>
      <c r="I62" s="215"/>
      <c r="J62" s="215"/>
      <c r="K62" s="215"/>
      <c r="L62" s="215"/>
    </row>
    <row r="63" spans="2:10" ht="20.25" customHeight="1">
      <c r="B63" s="556" t="s">
        <v>286</v>
      </c>
      <c r="C63" s="552"/>
      <c r="D63" s="389"/>
      <c r="E63" s="231"/>
      <c r="F63" s="352"/>
      <c r="I63" s="353"/>
      <c r="J63" s="349"/>
    </row>
    <row r="64" spans="1:49" s="196" customFormat="1" ht="9" customHeight="1">
      <c r="A64" s="201"/>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6"/>
      <c r="AO64" s="332"/>
      <c r="AP64" s="332"/>
      <c r="AQ64" s="332"/>
      <c r="AR64" s="204"/>
      <c r="AS64" s="204"/>
      <c r="AT64" s="204"/>
      <c r="AU64" s="204"/>
      <c r="AV64" s="204"/>
      <c r="AW64" s="204"/>
    </row>
    <row r="65" spans="2:10" ht="45" customHeight="1">
      <c r="B65" s="342"/>
      <c r="C65" s="557" t="s">
        <v>283</v>
      </c>
      <c r="D65" s="558"/>
      <c r="E65" s="558"/>
      <c r="F65" s="558"/>
      <c r="G65" s="559"/>
      <c r="H65" s="566" t="s">
        <v>284</v>
      </c>
      <c r="I65" s="569" t="s">
        <v>290</v>
      </c>
      <c r="J65" s="231"/>
    </row>
    <row r="66" spans="2:10" ht="45" customHeight="1">
      <c r="B66" s="342"/>
      <c r="C66" s="560"/>
      <c r="D66" s="561"/>
      <c r="E66" s="561"/>
      <c r="F66" s="561"/>
      <c r="G66" s="562"/>
      <c r="H66" s="567"/>
      <c r="I66" s="570"/>
      <c r="J66" s="231"/>
    </row>
    <row r="67" spans="2:10" ht="45" customHeight="1">
      <c r="B67" s="342"/>
      <c r="C67" s="563"/>
      <c r="D67" s="564"/>
      <c r="E67" s="564"/>
      <c r="F67" s="564"/>
      <c r="G67" s="565"/>
      <c r="H67" s="568"/>
      <c r="I67" s="571"/>
      <c r="J67" s="349"/>
    </row>
    <row r="68" spans="2:10" ht="20.25" customHeight="1">
      <c r="B68" s="342"/>
      <c r="C68" s="537" t="s">
        <v>283</v>
      </c>
      <c r="D68" s="538"/>
      <c r="E68" s="538"/>
      <c r="F68" s="538"/>
      <c r="G68" s="539"/>
      <c r="H68" s="546" t="s">
        <v>284</v>
      </c>
      <c r="I68" s="604">
        <v>0</v>
      </c>
      <c r="J68" s="349"/>
    </row>
    <row r="69" spans="2:10" ht="20.25" customHeight="1">
      <c r="B69" s="342"/>
      <c r="C69" s="540"/>
      <c r="D69" s="541"/>
      <c r="E69" s="541"/>
      <c r="F69" s="541"/>
      <c r="G69" s="542"/>
      <c r="H69" s="547"/>
      <c r="I69" s="605"/>
      <c r="J69" s="349"/>
    </row>
    <row r="70" spans="2:10" ht="20.25" customHeight="1">
      <c r="B70" s="342"/>
      <c r="C70" s="543"/>
      <c r="D70" s="544"/>
      <c r="E70" s="544"/>
      <c r="F70" s="544"/>
      <c r="G70" s="545"/>
      <c r="H70" s="548"/>
      <c r="I70" s="606"/>
      <c r="J70" s="349"/>
    </row>
    <row r="71" spans="2:10" ht="20.25" customHeight="1">
      <c r="B71" s="342"/>
      <c r="C71" s="537" t="s">
        <v>283</v>
      </c>
      <c r="D71" s="538"/>
      <c r="E71" s="538"/>
      <c r="F71" s="538"/>
      <c r="G71" s="539"/>
      <c r="H71" s="546" t="s">
        <v>284</v>
      </c>
      <c r="I71" s="604">
        <v>0</v>
      </c>
      <c r="J71" s="349"/>
    </row>
    <row r="72" spans="2:10" ht="20.25" customHeight="1">
      <c r="B72" s="342"/>
      <c r="C72" s="540"/>
      <c r="D72" s="541"/>
      <c r="E72" s="541"/>
      <c r="F72" s="541"/>
      <c r="G72" s="542"/>
      <c r="H72" s="547"/>
      <c r="I72" s="605"/>
      <c r="J72" s="349"/>
    </row>
    <row r="73" spans="2:10" ht="20.25" customHeight="1">
      <c r="B73" s="342"/>
      <c r="C73" s="543"/>
      <c r="D73" s="544"/>
      <c r="E73" s="544"/>
      <c r="F73" s="544"/>
      <c r="G73" s="545"/>
      <c r="H73" s="548"/>
      <c r="I73" s="606"/>
      <c r="J73" s="349"/>
    </row>
    <row r="74" spans="2:10" ht="20.25" customHeight="1">
      <c r="B74" s="342"/>
      <c r="C74" s="537" t="s">
        <v>283</v>
      </c>
      <c r="D74" s="538"/>
      <c r="E74" s="538"/>
      <c r="F74" s="538"/>
      <c r="G74" s="539"/>
      <c r="H74" s="546" t="s">
        <v>284</v>
      </c>
      <c r="I74" s="604">
        <v>0</v>
      </c>
      <c r="J74" s="349"/>
    </row>
    <row r="75" spans="2:10" ht="20.25" customHeight="1">
      <c r="B75" s="342"/>
      <c r="C75" s="540"/>
      <c r="D75" s="541"/>
      <c r="E75" s="541"/>
      <c r="F75" s="541"/>
      <c r="G75" s="542"/>
      <c r="H75" s="547"/>
      <c r="I75" s="605"/>
      <c r="J75" s="349"/>
    </row>
    <row r="76" spans="2:10" ht="20.25" customHeight="1">
      <c r="B76" s="342"/>
      <c r="C76" s="543"/>
      <c r="D76" s="544"/>
      <c r="E76" s="544"/>
      <c r="F76" s="544"/>
      <c r="G76" s="545"/>
      <c r="H76" s="548"/>
      <c r="I76" s="606"/>
      <c r="J76" s="349"/>
    </row>
    <row r="77" spans="2:10" ht="20.25" customHeight="1">
      <c r="B77" s="342"/>
      <c r="C77" s="537" t="s">
        <v>283</v>
      </c>
      <c r="D77" s="538"/>
      <c r="E77" s="538"/>
      <c r="F77" s="538"/>
      <c r="G77" s="539"/>
      <c r="H77" s="546" t="s">
        <v>284</v>
      </c>
      <c r="I77" s="604">
        <v>0</v>
      </c>
      <c r="J77" s="349"/>
    </row>
    <row r="78" spans="2:10" ht="20.25" customHeight="1">
      <c r="B78" s="342"/>
      <c r="C78" s="540"/>
      <c r="D78" s="541"/>
      <c r="E78" s="541"/>
      <c r="F78" s="541"/>
      <c r="G78" s="542"/>
      <c r="H78" s="547"/>
      <c r="I78" s="605"/>
      <c r="J78" s="349"/>
    </row>
    <row r="79" spans="2:10" ht="20.25" customHeight="1">
      <c r="B79" s="342"/>
      <c r="C79" s="543"/>
      <c r="D79" s="544"/>
      <c r="E79" s="544"/>
      <c r="F79" s="544"/>
      <c r="G79" s="545"/>
      <c r="H79" s="548"/>
      <c r="I79" s="606"/>
      <c r="J79" s="349"/>
    </row>
    <row r="80" spans="2:10" ht="20.25" customHeight="1">
      <c r="B80" s="342"/>
      <c r="C80" s="537" t="s">
        <v>283</v>
      </c>
      <c r="D80" s="538"/>
      <c r="E80" s="538"/>
      <c r="F80" s="538"/>
      <c r="G80" s="539"/>
      <c r="H80" s="546" t="s">
        <v>284</v>
      </c>
      <c r="I80" s="604">
        <v>0</v>
      </c>
      <c r="J80" s="349"/>
    </row>
    <row r="81" spans="2:10" ht="20.25" customHeight="1">
      <c r="B81" s="342"/>
      <c r="C81" s="540"/>
      <c r="D81" s="541"/>
      <c r="E81" s="541"/>
      <c r="F81" s="541"/>
      <c r="G81" s="542"/>
      <c r="H81" s="547"/>
      <c r="I81" s="605"/>
      <c r="J81" s="349"/>
    </row>
    <row r="82" spans="2:10" ht="20.25" customHeight="1">
      <c r="B82" s="342"/>
      <c r="C82" s="543"/>
      <c r="D82" s="544"/>
      <c r="E82" s="544"/>
      <c r="F82" s="544"/>
      <c r="G82" s="545"/>
      <c r="H82" s="548"/>
      <c r="I82" s="606"/>
      <c r="J82" s="349"/>
    </row>
    <row r="83" spans="2:10" ht="20.25" customHeight="1">
      <c r="B83" s="342"/>
      <c r="C83" s="356"/>
      <c r="D83" s="356"/>
      <c r="E83" s="356"/>
      <c r="F83" s="356"/>
      <c r="G83" s="608" t="s">
        <v>287</v>
      </c>
      <c r="H83" s="597"/>
      <c r="I83" s="357">
        <f>IF(OR(D61&lt;&gt;0,D63&lt;&gt;0),SUM(I68:I82),0)</f>
        <v>0</v>
      </c>
      <c r="J83" s="349"/>
    </row>
    <row r="84" spans="2:10" ht="49.5" customHeight="1">
      <c r="B84" s="342"/>
      <c r="C84" s="356"/>
      <c r="D84" s="356"/>
      <c r="E84" s="356"/>
      <c r="F84" s="356"/>
      <c r="G84" s="602" t="s">
        <v>288</v>
      </c>
      <c r="H84" s="603"/>
      <c r="I84" s="450" t="str">
        <f>IF(L61=0,"punteggio non calcolato",IF(I83&lt;L61,"NO","SI"))</f>
        <v>punteggio non calcolato</v>
      </c>
      <c r="J84" s="349"/>
    </row>
    <row r="85" spans="1:49" s="196" customFormat="1" ht="9" customHeight="1" thickBot="1">
      <c r="A85" s="201"/>
      <c r="B85" s="311"/>
      <c r="C85" s="311"/>
      <c r="D85" s="311"/>
      <c r="E85" s="311"/>
      <c r="F85" s="311"/>
      <c r="G85" s="440"/>
      <c r="H85" s="440"/>
      <c r="I85" s="440"/>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6"/>
      <c r="AO85" s="332"/>
      <c r="AP85" s="332"/>
      <c r="AQ85" s="332"/>
      <c r="AR85" s="204"/>
      <c r="AS85" s="204"/>
      <c r="AT85" s="204"/>
      <c r="AU85" s="204"/>
      <c r="AV85" s="204"/>
      <c r="AW85" s="204"/>
    </row>
    <row r="86" ht="20.25" customHeight="1" thickTop="1"/>
  </sheetData>
  <sheetProtection sheet="1" objects="1" scenarios="1"/>
  <mergeCells count="66">
    <mergeCell ref="B22:C22"/>
    <mergeCell ref="G49:I50"/>
    <mergeCell ref="G83:H83"/>
    <mergeCell ref="C71:G73"/>
    <mergeCell ref="H71:H73"/>
    <mergeCell ref="I71:I73"/>
    <mergeCell ref="C74:G76"/>
    <mergeCell ref="H74:H76"/>
    <mergeCell ref="I39:I41"/>
    <mergeCell ref="I74:I76"/>
    <mergeCell ref="G45:H45"/>
    <mergeCell ref="G46:H46"/>
    <mergeCell ref="C68:G70"/>
    <mergeCell ref="H68:H70"/>
    <mergeCell ref="I68:I70"/>
    <mergeCell ref="B61:C61"/>
    <mergeCell ref="G84:H84"/>
    <mergeCell ref="C77:G79"/>
    <mergeCell ref="H77:H79"/>
    <mergeCell ref="I77:I79"/>
    <mergeCell ref="C80:G82"/>
    <mergeCell ref="H80:H82"/>
    <mergeCell ref="I80:I82"/>
    <mergeCell ref="C65:G67"/>
    <mergeCell ref="H65:H67"/>
    <mergeCell ref="I65:I67"/>
    <mergeCell ref="B63:C63"/>
    <mergeCell ref="B60:C60"/>
    <mergeCell ref="C36:G38"/>
    <mergeCell ref="I36:I38"/>
    <mergeCell ref="B54:C54"/>
    <mergeCell ref="G54:I55"/>
    <mergeCell ref="B57:C57"/>
    <mergeCell ref="G57:I59"/>
    <mergeCell ref="B49:C49"/>
    <mergeCell ref="B52:C52"/>
    <mergeCell ref="I42:I44"/>
    <mergeCell ref="C39:G41"/>
    <mergeCell ref="H39:H41"/>
    <mergeCell ref="A1:J2"/>
    <mergeCell ref="B12:C12"/>
    <mergeCell ref="B15:C15"/>
    <mergeCell ref="B18:C18"/>
    <mergeCell ref="G18:I20"/>
    <mergeCell ref="G15:I16"/>
    <mergeCell ref="B8:C8"/>
    <mergeCell ref="G8:I9"/>
    <mergeCell ref="G12:I12"/>
    <mergeCell ref="D15:D16"/>
    <mergeCell ref="D18:D19"/>
    <mergeCell ref="C30:G32"/>
    <mergeCell ref="H30:H32"/>
    <mergeCell ref="C42:G44"/>
    <mergeCell ref="D54:D55"/>
    <mergeCell ref="B5:I5"/>
    <mergeCell ref="I30:I32"/>
    <mergeCell ref="H36:H38"/>
    <mergeCell ref="I33:I35"/>
    <mergeCell ref="B23:C23"/>
    <mergeCell ref="B25:C25"/>
    <mergeCell ref="C27:G29"/>
    <mergeCell ref="H27:H29"/>
    <mergeCell ref="I27:I29"/>
    <mergeCell ref="C33:G35"/>
    <mergeCell ref="H33:H35"/>
    <mergeCell ref="H42:H44"/>
  </mergeCells>
  <conditionalFormatting sqref="I46">
    <cfRule type="cellIs" priority="11" dxfId="0" operator="equal">
      <formula>"si"</formula>
    </cfRule>
    <cfRule type="cellIs" priority="12" dxfId="1" operator="equal">
      <formula>"NO"</formula>
    </cfRule>
  </conditionalFormatting>
  <conditionalFormatting sqref="I84">
    <cfRule type="cellIs" priority="9" dxfId="0" operator="equal">
      <formula>"si"</formula>
    </cfRule>
    <cfRule type="cellIs" priority="10" dxfId="1" operator="equal">
      <formula>"NO"</formula>
    </cfRule>
  </conditionalFormatting>
  <dataValidations count="1">
    <dataValidation type="list" allowBlank="1" showInputMessage="1" showErrorMessage="1" sqref="V10:V11 V14 V17 V21 V24 V51 V53 V7">
      <formula1>PrevAGT!#REF!</formula1>
    </dataValidation>
  </dataValidations>
  <printOptions horizontalCentered="1"/>
  <pageMargins left="0.1968503937007874" right="0.2362204724409449" top="0.2362204724409449" bottom="0.2362204724409449" header="0.2362204724409449" footer="0.2362204724409449"/>
  <pageSetup fitToHeight="2" horizontalDpi="600" verticalDpi="600" orientation="portrait" paperSize="9" scale="38" r:id="rId1"/>
  <headerFooter alignWithMargins="0">
    <oddFooter>&amp;R&amp;"Arial,Grassetto"&amp;14foglio &amp;A</oddFooter>
  </headerFooter>
</worksheet>
</file>

<file path=xl/worksheets/sheet4.xml><?xml version="1.0" encoding="utf-8"?>
<worksheet xmlns="http://schemas.openxmlformats.org/spreadsheetml/2006/main" xmlns:r="http://schemas.openxmlformats.org/officeDocument/2006/relationships">
  <dimension ref="A1:BI113"/>
  <sheetViews>
    <sheetView showGridLines="0" view="pageBreakPreview" zoomScale="65" zoomScaleNormal="65" zoomScaleSheetLayoutView="65" zoomScalePageLayoutView="0" workbookViewId="0" topLeftCell="A97">
      <selection activeCell="E10" sqref="E10"/>
    </sheetView>
  </sheetViews>
  <sheetFormatPr defaultColWidth="9.28125" defaultRowHeight="20.25" customHeight="1"/>
  <cols>
    <col min="1" max="1" width="7.28125" style="227" customWidth="1"/>
    <col min="2" max="2" width="90.421875" style="231" customWidth="1"/>
    <col min="3" max="3" width="25.7109375" style="227" customWidth="1"/>
    <col min="4" max="4" width="15.28125" style="230" customWidth="1"/>
    <col min="5" max="5" width="21.7109375" style="230" customWidth="1"/>
    <col min="6" max="6" width="28.00390625" style="230" customWidth="1"/>
    <col min="7" max="7" width="23.57421875" style="230" customWidth="1"/>
    <col min="8" max="8" width="27.57421875" style="230" customWidth="1"/>
    <col min="9" max="32" width="12.7109375" style="230" customWidth="1"/>
    <col min="33" max="33" width="20.57421875" style="231" customWidth="1"/>
    <col min="34" max="34" width="19.7109375" style="231" customWidth="1"/>
    <col min="35" max="35" width="9.57421875" style="231" customWidth="1"/>
    <col min="36" max="36" width="10.421875" style="231" customWidth="1"/>
    <col min="37" max="37" width="17.00390625" style="231" customWidth="1"/>
    <col min="38" max="60" width="9.28125" style="231" customWidth="1"/>
    <col min="61" max="61" width="9.28125" style="232" customWidth="1"/>
    <col min="62" max="16384" width="9.28125" style="231" customWidth="1"/>
  </cols>
  <sheetData>
    <row r="1" spans="1:9" ht="20.25" customHeight="1">
      <c r="A1" s="572" t="s">
        <v>344</v>
      </c>
      <c r="B1" s="573"/>
      <c r="C1" s="573"/>
      <c r="D1" s="573"/>
      <c r="E1" s="573"/>
      <c r="F1" s="573"/>
      <c r="G1" s="573"/>
      <c r="H1" s="573"/>
      <c r="I1" s="573"/>
    </row>
    <row r="2" spans="1:9" ht="20.25" customHeight="1">
      <c r="A2" s="573"/>
      <c r="B2" s="573"/>
      <c r="C2" s="573"/>
      <c r="D2" s="573"/>
      <c r="E2" s="573"/>
      <c r="F2" s="573"/>
      <c r="G2" s="573"/>
      <c r="H2" s="573"/>
      <c r="I2" s="573"/>
    </row>
    <row r="3" spans="2:5" ht="20.25" customHeight="1">
      <c r="B3" s="262"/>
      <c r="C3" s="341"/>
      <c r="D3" s="228"/>
      <c r="E3" s="229"/>
    </row>
    <row r="4" spans="2:6" ht="20.25" customHeight="1">
      <c r="B4" s="341"/>
      <c r="C4" s="341"/>
      <c r="D4" s="228"/>
      <c r="E4" s="229"/>
      <c r="F4" s="470" t="s">
        <v>481</v>
      </c>
    </row>
    <row r="5" spans="1:61" s="266" customFormat="1" ht="42" customHeight="1" thickBot="1">
      <c r="A5" s="263"/>
      <c r="B5" s="551" t="s">
        <v>376</v>
      </c>
      <c r="C5" s="552"/>
      <c r="D5" s="552"/>
      <c r="E5" s="552"/>
      <c r="F5" s="552"/>
      <c r="G5" s="552"/>
      <c r="H5" s="552"/>
      <c r="I5" s="265"/>
      <c r="J5" s="265"/>
      <c r="K5" s="265"/>
      <c r="L5" s="265"/>
      <c r="M5" s="265"/>
      <c r="N5" s="265"/>
      <c r="O5" s="265"/>
      <c r="P5" s="265"/>
      <c r="Q5" s="265"/>
      <c r="R5" s="265"/>
      <c r="S5" s="265"/>
      <c r="T5" s="265"/>
      <c r="U5" s="265"/>
      <c r="V5" s="265"/>
      <c r="W5" s="265"/>
      <c r="X5" s="265"/>
      <c r="Y5" s="265"/>
      <c r="Z5" s="265"/>
      <c r="AA5" s="265"/>
      <c r="AB5" s="265"/>
      <c r="AC5" s="265"/>
      <c r="AD5" s="265"/>
      <c r="AE5" s="265"/>
      <c r="AF5" s="265"/>
      <c r="BI5" s="267"/>
    </row>
    <row r="6" spans="2:8" s="28" customFormat="1" ht="9" customHeight="1" thickBot="1" thickTop="1">
      <c r="B6" s="367"/>
      <c r="C6" s="367"/>
      <c r="D6" s="367"/>
      <c r="E6" s="367"/>
      <c r="F6" s="367"/>
      <c r="G6" s="367"/>
      <c r="H6" s="367"/>
    </row>
    <row r="7" spans="2:8" s="28" customFormat="1" ht="9" customHeight="1" thickTop="1">
      <c r="B7" s="362"/>
      <c r="C7" s="362"/>
      <c r="D7" s="362"/>
      <c r="E7" s="362"/>
      <c r="F7" s="362"/>
      <c r="G7" s="362"/>
      <c r="H7" s="362"/>
    </row>
    <row r="8" spans="1:48" s="196" customFormat="1" ht="18" customHeight="1">
      <c r="A8" s="201"/>
      <c r="B8" s="626" t="s">
        <v>375</v>
      </c>
      <c r="C8" s="627"/>
      <c r="D8" s="627"/>
      <c r="E8" s="627"/>
      <c r="F8" s="628"/>
      <c r="G8" s="375"/>
      <c r="H8" s="37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6"/>
      <c r="AN8" s="332"/>
      <c r="AO8" s="332"/>
      <c r="AP8" s="332"/>
      <c r="AQ8" s="204"/>
      <c r="AR8" s="204"/>
      <c r="AS8" s="204"/>
      <c r="AT8" s="204"/>
      <c r="AU8" s="204"/>
      <c r="AV8" s="204"/>
    </row>
    <row r="9" spans="1:48" s="196" customFormat="1" ht="9" customHeight="1">
      <c r="A9" s="201"/>
      <c r="B9" s="215"/>
      <c r="C9" s="215"/>
      <c r="D9" s="215"/>
      <c r="E9" s="215"/>
      <c r="F9" s="355"/>
      <c r="G9" s="355"/>
      <c r="H9" s="35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6"/>
      <c r="AN9" s="332"/>
      <c r="AO9" s="332"/>
      <c r="AP9" s="332"/>
      <c r="AQ9" s="204"/>
      <c r="AR9" s="204"/>
      <c r="AS9" s="204"/>
      <c r="AT9" s="204"/>
      <c r="AU9" s="204"/>
      <c r="AV9" s="204"/>
    </row>
    <row r="10" spans="1:61" s="266" customFormat="1" ht="82.5" customHeight="1">
      <c r="A10" s="263"/>
      <c r="B10" s="342" t="s">
        <v>382</v>
      </c>
      <c r="C10" s="364"/>
      <c r="D10" s="388"/>
      <c r="E10" s="264"/>
      <c r="F10" s="595" t="str">
        <f>IF(D10="x","è obbligatorio presentare l'allegato 7 alla domanda di sostegno qualora non sia stato fatto per il rilascio del titolo edilizio necessario ad effettuare gli  investimenti, comprensivo del modulo per fattoria didattica","opzione non spuntata")</f>
        <v>opzione non spuntata</v>
      </c>
      <c r="G10" s="596"/>
      <c r="H10" s="597"/>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BI10" s="267"/>
    </row>
    <row r="11" spans="1:48" s="196" customFormat="1" ht="9" customHeight="1" thickBot="1">
      <c r="A11" s="201"/>
      <c r="B11" s="311"/>
      <c r="C11" s="311"/>
      <c r="D11" s="311"/>
      <c r="E11" s="311"/>
      <c r="F11" s="365"/>
      <c r="G11" s="365"/>
      <c r="H11" s="36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6"/>
      <c r="AN11" s="332"/>
      <c r="AO11" s="332"/>
      <c r="AP11" s="332"/>
      <c r="AQ11" s="204"/>
      <c r="AR11" s="204"/>
      <c r="AS11" s="204"/>
      <c r="AT11" s="204"/>
      <c r="AU11" s="204"/>
      <c r="AV11" s="204"/>
    </row>
    <row r="12" spans="1:48" s="196" customFormat="1" ht="9" customHeight="1" thickTop="1">
      <c r="A12" s="201"/>
      <c r="B12" s="215"/>
      <c r="C12" s="215"/>
      <c r="D12" s="215"/>
      <c r="E12" s="215"/>
      <c r="F12" s="354"/>
      <c r="G12" s="354"/>
      <c r="H12" s="354"/>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6"/>
      <c r="AN12" s="332"/>
      <c r="AO12" s="332"/>
      <c r="AP12" s="332"/>
      <c r="AQ12" s="204"/>
      <c r="AR12" s="204"/>
      <c r="AS12" s="204"/>
      <c r="AT12" s="204"/>
      <c r="AU12" s="204"/>
      <c r="AV12" s="204"/>
    </row>
    <row r="13" spans="1:61" s="266" customFormat="1" ht="80.25" customHeight="1">
      <c r="A13" s="263"/>
      <c r="B13" s="342" t="s">
        <v>383</v>
      </c>
      <c r="C13" s="364"/>
      <c r="D13" s="388"/>
      <c r="E13" s="264"/>
      <c r="F13" s="595" t="str">
        <f>IF(D13="x","non è necessario aver presentato l'allegato 7 comprensivo del modulo per fattoria didattica","opzione non spuntata")</f>
        <v>opzione non spuntata</v>
      </c>
      <c r="G13" s="596"/>
      <c r="H13" s="597"/>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BI13" s="267"/>
    </row>
    <row r="14" spans="1:48" s="196" customFormat="1" ht="9" customHeight="1" thickBot="1">
      <c r="A14" s="201"/>
      <c r="B14" s="311"/>
      <c r="C14" s="311"/>
      <c r="D14" s="311"/>
      <c r="E14" s="311"/>
      <c r="F14" s="365"/>
      <c r="G14" s="365"/>
      <c r="H14" s="36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6"/>
      <c r="AN14" s="332"/>
      <c r="AO14" s="332"/>
      <c r="AP14" s="332"/>
      <c r="AQ14" s="204"/>
      <c r="AR14" s="204"/>
      <c r="AS14" s="204"/>
      <c r="AT14" s="204"/>
      <c r="AU14" s="204"/>
      <c r="AV14" s="204"/>
    </row>
    <row r="15" spans="1:48" s="196" customFormat="1" ht="9" customHeight="1" thickTop="1">
      <c r="A15" s="201"/>
      <c r="B15" s="215"/>
      <c r="C15" s="215"/>
      <c r="D15" s="215"/>
      <c r="E15" s="215"/>
      <c r="F15" s="354"/>
      <c r="G15" s="354"/>
      <c r="H15" s="354"/>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6"/>
      <c r="AN15" s="332"/>
      <c r="AO15" s="332"/>
      <c r="AP15" s="332"/>
      <c r="AQ15" s="204"/>
      <c r="AR15" s="204"/>
      <c r="AS15" s="204"/>
      <c r="AT15" s="204"/>
      <c r="AU15" s="204"/>
      <c r="AV15" s="204"/>
    </row>
    <row r="16" spans="2:8" s="28" customFormat="1" ht="43.5" customHeight="1">
      <c r="B16" s="574" t="s">
        <v>384</v>
      </c>
      <c r="D16" s="549"/>
      <c r="E16" s="264"/>
      <c r="F16" s="576" t="str">
        <f>IF(D16="x","è obbligatorio presentare l'allegato 7 alla domanda di sostegno qualora non sia stato fatto per il rilascio del titolo edilizio necessario ad effettuare gli  investimenti, comprensivo del modulo per fattoria didattica","opzione non spuntata")</f>
        <v>opzione non spuntata</v>
      </c>
      <c r="G16" s="618"/>
      <c r="H16" s="619"/>
    </row>
    <row r="17" spans="2:8" s="28" customFormat="1" ht="24" customHeight="1">
      <c r="B17" s="525"/>
      <c r="D17" s="617"/>
      <c r="F17" s="620" t="str">
        <f>IF(D17="x","è obbligatorio presentare l'allegato 7 alla domanda di sostegno qualora non sia stato fatto per il rilascio del titolo edilizio necessario ad effettuare gli  investimenti, comprensivo del modulo per fattoria didattica","opzione non spuntata")</f>
        <v>opzione non spuntata</v>
      </c>
      <c r="G17" s="621"/>
      <c r="H17" s="622"/>
    </row>
    <row r="18" spans="6:8" s="28" customFormat="1" ht="44.25" customHeight="1">
      <c r="F18" s="623" t="str">
        <f>IF(D18="x","è obbligatorio presentare l'allegato 7 alla domanda di sostegno qualora non sia stato fatto per il rilascio del titolo edilizio necessario ad effettuare gli  investimenti, comprensivo del modulo per fattoria didattica","opzione non spuntata")</f>
        <v>opzione non spuntata</v>
      </c>
      <c r="G18" s="624"/>
      <c r="H18" s="625"/>
    </row>
    <row r="19" spans="1:48" s="196" customFormat="1" ht="9" customHeight="1">
      <c r="A19" s="201"/>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6"/>
      <c r="AN19" s="332"/>
      <c r="AO19" s="332"/>
      <c r="AP19" s="332"/>
      <c r="AQ19" s="204"/>
      <c r="AR19" s="204"/>
      <c r="AS19" s="204"/>
      <c r="AT19" s="204"/>
      <c r="AU19" s="204"/>
      <c r="AV19" s="204"/>
    </row>
    <row r="20" spans="1:48" s="196" customFormat="1" ht="9" customHeight="1" thickBot="1">
      <c r="A20" s="201"/>
      <c r="B20" s="311"/>
      <c r="C20" s="311"/>
      <c r="D20" s="311"/>
      <c r="E20" s="311"/>
      <c r="F20" s="366"/>
      <c r="G20" s="366"/>
      <c r="H20" s="366"/>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6"/>
      <c r="AN20" s="332"/>
      <c r="AO20" s="332"/>
      <c r="AP20" s="332"/>
      <c r="AQ20" s="204"/>
      <c r="AR20" s="204"/>
      <c r="AS20" s="204"/>
      <c r="AT20" s="204"/>
      <c r="AU20" s="204"/>
      <c r="AV20" s="204"/>
    </row>
    <row r="21" spans="2:8" s="28" customFormat="1" ht="9" customHeight="1" thickBot="1" thickTop="1">
      <c r="B21" s="367"/>
      <c r="C21" s="367"/>
      <c r="D21" s="367"/>
      <c r="E21" s="367"/>
      <c r="F21" s="367"/>
      <c r="G21" s="367"/>
      <c r="H21" s="367"/>
    </row>
    <row r="22" spans="2:8" s="28" customFormat="1" ht="9" customHeight="1" thickTop="1">
      <c r="B22" s="362"/>
      <c r="C22" s="362"/>
      <c r="D22" s="362"/>
      <c r="E22" s="362"/>
      <c r="F22" s="362"/>
      <c r="G22" s="362"/>
      <c r="H22" s="362"/>
    </row>
    <row r="23" spans="2:8" s="383" customFormat="1" ht="22.5">
      <c r="B23" s="629" t="s">
        <v>379</v>
      </c>
      <c r="C23" s="630"/>
      <c r="D23" s="630"/>
      <c r="E23" s="630"/>
      <c r="F23" s="630"/>
      <c r="G23" s="630"/>
      <c r="H23" s="631"/>
    </row>
    <row r="24" spans="1:48" s="196" customFormat="1" ht="9" customHeight="1">
      <c r="A24" s="201"/>
      <c r="B24" s="215"/>
      <c r="C24" s="215"/>
      <c r="D24" s="215"/>
      <c r="E24" s="215"/>
      <c r="F24" s="355"/>
      <c r="G24" s="355"/>
      <c r="H24" s="354"/>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6"/>
      <c r="AN24" s="332"/>
      <c r="AO24" s="332"/>
      <c r="AP24" s="332"/>
      <c r="AQ24" s="204"/>
      <c r="AR24" s="204"/>
      <c r="AS24" s="204"/>
      <c r="AT24" s="204"/>
      <c r="AU24" s="204"/>
      <c r="AV24" s="204"/>
    </row>
    <row r="25" spans="1:8" ht="45" customHeight="1">
      <c r="A25" s="342"/>
      <c r="B25" s="574" t="s">
        <v>385</v>
      </c>
      <c r="C25" s="575"/>
      <c r="D25" s="388"/>
      <c r="E25" s="261"/>
      <c r="F25" s="576" t="str">
        <f>IF(D25="x","è obbligatorio allegare la sezione 'modulo per fattoria didattica' dell'allegato 7","opzione non spuntata")</f>
        <v>opzione non spuntata</v>
      </c>
      <c r="G25" s="612"/>
      <c r="H25" s="613"/>
    </row>
    <row r="26" spans="1:48" s="196" customFormat="1" ht="9" customHeight="1" thickBot="1">
      <c r="A26" s="201"/>
      <c r="B26" s="311"/>
      <c r="C26" s="311"/>
      <c r="D26" s="311"/>
      <c r="E26" s="311"/>
      <c r="F26" s="311"/>
      <c r="G26" s="311"/>
      <c r="H26" s="311"/>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6"/>
      <c r="AN26" s="332"/>
      <c r="AO26" s="332"/>
      <c r="AP26" s="332"/>
      <c r="AQ26" s="204"/>
      <c r="AR26" s="204"/>
      <c r="AS26" s="204"/>
      <c r="AT26" s="204"/>
      <c r="AU26" s="204"/>
      <c r="AV26" s="204"/>
    </row>
    <row r="27" spans="1:48" s="196" customFormat="1" ht="9" customHeight="1" thickTop="1">
      <c r="A27" s="201"/>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6"/>
      <c r="AN27" s="332"/>
      <c r="AO27" s="332"/>
      <c r="AP27" s="332"/>
      <c r="AQ27" s="204"/>
      <c r="AR27" s="204"/>
      <c r="AS27" s="204"/>
      <c r="AT27" s="204"/>
      <c r="AU27" s="204"/>
      <c r="AV27" s="204"/>
    </row>
    <row r="28" spans="1:8" ht="45" customHeight="1">
      <c r="A28" s="376"/>
      <c r="B28" s="574" t="s">
        <v>386</v>
      </c>
      <c r="C28" s="575"/>
      <c r="D28" s="388"/>
      <c r="E28" s="261"/>
      <c r="F28" s="368" t="s">
        <v>295</v>
      </c>
      <c r="G28" s="390"/>
      <c r="H28" s="369"/>
    </row>
    <row r="29" spans="6:8" s="28" customFormat="1" ht="45" customHeight="1">
      <c r="F29" s="595" t="str">
        <f>IF(D28="x","non è necessario presentare  la sezione 'modulo per fattoria didattica' dell'allegato7","opzione non spuntata")</f>
        <v>opzione non spuntata</v>
      </c>
      <c r="G29" s="596"/>
      <c r="H29" s="597"/>
    </row>
    <row r="30" spans="1:48" s="196" customFormat="1" ht="9" customHeight="1" thickBot="1">
      <c r="A30" s="201"/>
      <c r="B30" s="311"/>
      <c r="C30" s="311"/>
      <c r="D30" s="311"/>
      <c r="E30" s="311"/>
      <c r="F30" s="311"/>
      <c r="G30" s="311"/>
      <c r="H30" s="311"/>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6"/>
      <c r="AN30" s="332"/>
      <c r="AO30" s="332"/>
      <c r="AP30" s="332"/>
      <c r="AQ30" s="204"/>
      <c r="AR30" s="204"/>
      <c r="AS30" s="204"/>
      <c r="AT30" s="204"/>
      <c r="AU30" s="204"/>
      <c r="AV30" s="204"/>
    </row>
    <row r="31" spans="1:48" s="196" customFormat="1" ht="9" customHeight="1" thickTop="1">
      <c r="A31" s="201"/>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6"/>
      <c r="AN31" s="332"/>
      <c r="AO31" s="332"/>
      <c r="AP31" s="332"/>
      <c r="AQ31" s="204"/>
      <c r="AR31" s="204"/>
      <c r="AS31" s="204"/>
      <c r="AT31" s="204"/>
      <c r="AU31" s="204"/>
      <c r="AV31" s="204"/>
    </row>
    <row r="32" spans="2:8" s="28" customFormat="1" ht="45" customHeight="1">
      <c r="B32" s="574" t="s">
        <v>377</v>
      </c>
      <c r="C32" s="575"/>
      <c r="D32" s="388"/>
      <c r="F32" s="368" t="s">
        <v>295</v>
      </c>
      <c r="G32" s="390"/>
      <c r="H32" s="369"/>
    </row>
    <row r="33" spans="6:8" s="28" customFormat="1" ht="45" customHeight="1">
      <c r="F33" s="595" t="str">
        <f>IF(D32="x","è obbligatorio presentare  la sezione 'modulo per fattoria didattica' dell'allegato7","opzione non spuntata")</f>
        <v>opzione non spuntata</v>
      </c>
      <c r="G33" s="596"/>
      <c r="H33" s="597"/>
    </row>
    <row r="34" spans="1:48" s="196" customFormat="1" ht="9" customHeight="1" thickBot="1">
      <c r="A34" s="201"/>
      <c r="B34" s="311"/>
      <c r="C34" s="311"/>
      <c r="D34" s="311"/>
      <c r="E34" s="311"/>
      <c r="F34" s="311"/>
      <c r="G34" s="311"/>
      <c r="H34" s="311"/>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6"/>
      <c r="AN34" s="332"/>
      <c r="AO34" s="332"/>
      <c r="AP34" s="332"/>
      <c r="AQ34" s="204"/>
      <c r="AR34" s="204"/>
      <c r="AS34" s="204"/>
      <c r="AT34" s="204"/>
      <c r="AU34" s="204"/>
      <c r="AV34" s="204"/>
    </row>
    <row r="35" spans="1:48" s="196" customFormat="1" ht="9" customHeight="1" thickTop="1">
      <c r="A35" s="201"/>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6"/>
      <c r="AN35" s="332"/>
      <c r="AO35" s="332"/>
      <c r="AP35" s="332"/>
      <c r="AQ35" s="204"/>
      <c r="AR35" s="204"/>
      <c r="AS35" s="204"/>
      <c r="AT35" s="204"/>
      <c r="AU35" s="204"/>
      <c r="AV35" s="204"/>
    </row>
    <row r="36" spans="1:48" s="196" customFormat="1" ht="9" customHeight="1">
      <c r="A36" s="201"/>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6"/>
      <c r="AN36" s="332"/>
      <c r="AO36" s="332"/>
      <c r="AP36" s="332"/>
      <c r="AQ36" s="204"/>
      <c r="AR36" s="204"/>
      <c r="AS36" s="204"/>
      <c r="AT36" s="204"/>
      <c r="AU36" s="204"/>
      <c r="AV36" s="204"/>
    </row>
    <row r="37" spans="1:61" s="234" customFormat="1" ht="30">
      <c r="A37" s="233"/>
      <c r="B37" s="635" t="s">
        <v>300</v>
      </c>
      <c r="C37" s="635"/>
      <c r="D37" s="635"/>
      <c r="E37" s="635"/>
      <c r="F37" s="575"/>
      <c r="G37" s="575"/>
      <c r="H37" s="575"/>
      <c r="BI37" s="235"/>
    </row>
    <row r="38" spans="1:61" s="234" customFormat="1" ht="39" customHeight="1" thickBot="1">
      <c r="A38" s="233"/>
      <c r="B38" s="614" t="s">
        <v>354</v>
      </c>
      <c r="C38" s="615"/>
      <c r="D38" s="615"/>
      <c r="E38" s="615"/>
      <c r="F38" s="615"/>
      <c r="G38" s="615"/>
      <c r="H38" s="616"/>
      <c r="BI38" s="235"/>
    </row>
    <row r="39" spans="1:61" s="234" customFormat="1" ht="30" thickBot="1">
      <c r="A39" s="233"/>
      <c r="B39" s="609" t="s">
        <v>378</v>
      </c>
      <c r="C39" s="610"/>
      <c r="D39" s="610"/>
      <c r="E39" s="610"/>
      <c r="F39" s="610"/>
      <c r="G39" s="610"/>
      <c r="H39" s="611"/>
      <c r="BI39" s="235"/>
    </row>
    <row r="40" spans="1:32" s="232" customFormat="1" ht="15" customHeight="1" thickBot="1">
      <c r="A40" s="236"/>
      <c r="B40" s="237"/>
      <c r="C40" s="237"/>
      <c r="D40" s="238"/>
      <c r="E40" s="238"/>
      <c r="F40" s="238"/>
      <c r="G40" s="238"/>
      <c r="H40" s="238"/>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row>
    <row r="41" spans="1:34" ht="112.5" customHeight="1">
      <c r="A41" s="239" t="s">
        <v>19</v>
      </c>
      <c r="B41" s="240" t="s">
        <v>30</v>
      </c>
      <c r="C41" s="241" t="s">
        <v>171</v>
      </c>
      <c r="D41" s="636" t="s">
        <v>172</v>
      </c>
      <c r="E41" s="637"/>
      <c r="F41" s="242" t="s">
        <v>173</v>
      </c>
      <c r="G41" s="279"/>
      <c r="H41" s="279"/>
      <c r="AH41" s="243" t="s">
        <v>174</v>
      </c>
    </row>
    <row r="42" spans="1:61" ht="36" customHeight="1">
      <c r="A42" s="244" t="s">
        <v>20</v>
      </c>
      <c r="B42" s="245" t="s">
        <v>175</v>
      </c>
      <c r="C42" s="391"/>
      <c r="D42" s="638">
        <v>20</v>
      </c>
      <c r="E42" s="639"/>
      <c r="F42" s="295">
        <f aca="true" t="shared" si="0" ref="F42:F73">C42*D42</f>
        <v>0</v>
      </c>
      <c r="G42" s="281"/>
      <c r="H42" s="282"/>
      <c r="AH42" s="246">
        <f>IF(C42&gt;0,G42,0)</f>
        <v>0</v>
      </c>
      <c r="BF42" s="232"/>
      <c r="BI42" s="231"/>
    </row>
    <row r="43" spans="1:61" ht="36" customHeight="1">
      <c r="A43" s="247" t="s">
        <v>21</v>
      </c>
      <c r="B43" s="245" t="s">
        <v>176</v>
      </c>
      <c r="C43" s="392"/>
      <c r="D43" s="640">
        <v>25</v>
      </c>
      <c r="E43" s="641"/>
      <c r="F43" s="295">
        <f t="shared" si="0"/>
        <v>0</v>
      </c>
      <c r="G43" s="280"/>
      <c r="H43" s="282"/>
      <c r="AH43" s="246"/>
      <c r="BG43" s="232"/>
      <c r="BI43" s="231"/>
    </row>
    <row r="44" spans="1:61" ht="36" customHeight="1">
      <c r="A44" s="247" t="s">
        <v>22</v>
      </c>
      <c r="B44" s="245" t="s">
        <v>177</v>
      </c>
      <c r="C44" s="392"/>
      <c r="D44" s="640">
        <v>40</v>
      </c>
      <c r="E44" s="641"/>
      <c r="F44" s="295">
        <f t="shared" si="0"/>
        <v>0</v>
      </c>
      <c r="G44" s="280"/>
      <c r="H44" s="282"/>
      <c r="AH44" s="246"/>
      <c r="BG44" s="232"/>
      <c r="BI44" s="231"/>
    </row>
    <row r="45" spans="1:61" ht="36" customHeight="1">
      <c r="A45" s="247" t="s">
        <v>178</v>
      </c>
      <c r="B45" s="245" t="s">
        <v>179</v>
      </c>
      <c r="C45" s="392"/>
      <c r="D45" s="640">
        <v>60</v>
      </c>
      <c r="E45" s="641"/>
      <c r="F45" s="295">
        <f t="shared" si="0"/>
        <v>0</v>
      </c>
      <c r="G45" s="281"/>
      <c r="H45" s="282"/>
      <c r="AG45" s="248"/>
      <c r="AH45" s="246">
        <f>IF(C45&gt;0,G45,0)</f>
        <v>0</v>
      </c>
      <c r="AI45" s="224"/>
      <c r="BG45" s="232"/>
      <c r="BI45" s="231"/>
    </row>
    <row r="46" spans="1:34" ht="36" customHeight="1">
      <c r="A46" s="247" t="s">
        <v>180</v>
      </c>
      <c r="B46" s="245" t="s">
        <v>181</v>
      </c>
      <c r="C46" s="392"/>
      <c r="D46" s="640">
        <v>800</v>
      </c>
      <c r="E46" s="641"/>
      <c r="F46" s="295">
        <f t="shared" si="0"/>
        <v>0</v>
      </c>
      <c r="G46" s="280"/>
      <c r="H46" s="282"/>
      <c r="AH46" s="246"/>
    </row>
    <row r="47" spans="1:34" ht="36" customHeight="1">
      <c r="A47" s="247" t="s">
        <v>182</v>
      </c>
      <c r="B47" s="245" t="s">
        <v>183</v>
      </c>
      <c r="C47" s="392"/>
      <c r="D47" s="640">
        <v>350</v>
      </c>
      <c r="E47" s="641"/>
      <c r="F47" s="295">
        <f t="shared" si="0"/>
        <v>0</v>
      </c>
      <c r="G47" s="280"/>
      <c r="H47" s="282"/>
      <c r="AH47" s="246"/>
    </row>
    <row r="48" spans="1:34" ht="36" customHeight="1">
      <c r="A48" s="247" t="s">
        <v>184</v>
      </c>
      <c r="B48" s="245" t="s">
        <v>185</v>
      </c>
      <c r="C48" s="392"/>
      <c r="D48" s="640">
        <v>350</v>
      </c>
      <c r="E48" s="641"/>
      <c r="F48" s="295">
        <f t="shared" si="0"/>
        <v>0</v>
      </c>
      <c r="G48" s="280"/>
      <c r="H48" s="282"/>
      <c r="AH48" s="246"/>
    </row>
    <row r="49" spans="1:34" ht="36" customHeight="1">
      <c r="A49" s="247" t="s">
        <v>186</v>
      </c>
      <c r="B49" s="245" t="s">
        <v>187</v>
      </c>
      <c r="C49" s="392"/>
      <c r="D49" s="640">
        <v>800</v>
      </c>
      <c r="E49" s="641"/>
      <c r="F49" s="295">
        <f t="shared" si="0"/>
        <v>0</v>
      </c>
      <c r="G49" s="280"/>
      <c r="H49" s="282"/>
      <c r="AH49" s="246"/>
    </row>
    <row r="50" spans="1:34" ht="36" customHeight="1">
      <c r="A50" s="247" t="s">
        <v>188</v>
      </c>
      <c r="B50" s="245" t="s">
        <v>189</v>
      </c>
      <c r="C50" s="392"/>
      <c r="D50" s="640">
        <v>800</v>
      </c>
      <c r="E50" s="641"/>
      <c r="F50" s="295">
        <f t="shared" si="0"/>
        <v>0</v>
      </c>
      <c r="G50" s="280"/>
      <c r="H50" s="282"/>
      <c r="AH50" s="246"/>
    </row>
    <row r="51" spans="1:34" ht="36" customHeight="1">
      <c r="A51" s="247" t="s">
        <v>190</v>
      </c>
      <c r="B51" s="245" t="s">
        <v>191</v>
      </c>
      <c r="C51" s="392"/>
      <c r="D51" s="640">
        <v>1300</v>
      </c>
      <c r="E51" s="641"/>
      <c r="F51" s="295">
        <f t="shared" si="0"/>
        <v>0</v>
      </c>
      <c r="G51" s="280"/>
      <c r="H51" s="282"/>
      <c r="AH51" s="246"/>
    </row>
    <row r="52" spans="1:34" ht="36" customHeight="1">
      <c r="A52" s="247" t="s">
        <v>192</v>
      </c>
      <c r="B52" s="245" t="s">
        <v>193</v>
      </c>
      <c r="C52" s="392"/>
      <c r="D52" s="640">
        <v>1300</v>
      </c>
      <c r="E52" s="641"/>
      <c r="F52" s="295">
        <f t="shared" si="0"/>
        <v>0</v>
      </c>
      <c r="G52" s="280"/>
      <c r="H52" s="282"/>
      <c r="AH52" s="246"/>
    </row>
    <row r="53" spans="1:34" ht="36" customHeight="1">
      <c r="A53" s="247" t="s">
        <v>194</v>
      </c>
      <c r="B53" s="245" t="s">
        <v>195</v>
      </c>
      <c r="C53" s="392"/>
      <c r="D53" s="640">
        <v>800</v>
      </c>
      <c r="E53" s="641"/>
      <c r="F53" s="295">
        <f t="shared" si="0"/>
        <v>0</v>
      </c>
      <c r="G53" s="280"/>
      <c r="H53" s="282"/>
      <c r="AH53" s="246"/>
    </row>
    <row r="54" spans="1:34" ht="36" customHeight="1">
      <c r="A54" s="247" t="s">
        <v>196</v>
      </c>
      <c r="B54" s="245" t="s">
        <v>197</v>
      </c>
      <c r="C54" s="392"/>
      <c r="D54" s="640">
        <v>100</v>
      </c>
      <c r="E54" s="641"/>
      <c r="F54" s="295">
        <f t="shared" si="0"/>
        <v>0</v>
      </c>
      <c r="G54" s="280"/>
      <c r="H54" s="282"/>
      <c r="AH54" s="246"/>
    </row>
    <row r="55" spans="1:34" ht="36" customHeight="1">
      <c r="A55" s="247" t="s">
        <v>198</v>
      </c>
      <c r="B55" s="245" t="s">
        <v>199</v>
      </c>
      <c r="C55" s="392"/>
      <c r="D55" s="640">
        <v>400</v>
      </c>
      <c r="E55" s="641"/>
      <c r="F55" s="295">
        <f t="shared" si="0"/>
        <v>0</v>
      </c>
      <c r="G55" s="281"/>
      <c r="H55" s="282"/>
      <c r="AH55" s="246">
        <f>IF(C55&gt;0,G55,0)</f>
        <v>0</v>
      </c>
    </row>
    <row r="56" spans="1:34" ht="36" customHeight="1">
      <c r="A56" s="247" t="s">
        <v>200</v>
      </c>
      <c r="B56" s="245" t="s">
        <v>201</v>
      </c>
      <c r="C56" s="392"/>
      <c r="D56" s="640">
        <v>600</v>
      </c>
      <c r="E56" s="641"/>
      <c r="F56" s="295">
        <f t="shared" si="0"/>
        <v>0</v>
      </c>
      <c r="G56" s="281"/>
      <c r="H56" s="282"/>
      <c r="AH56" s="246">
        <f>IF(C56&gt;0,G56,0)</f>
        <v>0</v>
      </c>
    </row>
    <row r="57" spans="1:34" ht="36" customHeight="1">
      <c r="A57" s="247" t="s">
        <v>202</v>
      </c>
      <c r="B57" s="245" t="s">
        <v>203</v>
      </c>
      <c r="C57" s="392"/>
      <c r="D57" s="640">
        <v>800</v>
      </c>
      <c r="E57" s="641"/>
      <c r="F57" s="295">
        <f t="shared" si="0"/>
        <v>0</v>
      </c>
      <c r="G57" s="281"/>
      <c r="H57" s="282"/>
      <c r="AH57" s="246">
        <f>IF(C57&gt;0,G57,0)</f>
        <v>0</v>
      </c>
    </row>
    <row r="58" spans="1:34" ht="36" customHeight="1">
      <c r="A58" s="247" t="s">
        <v>204</v>
      </c>
      <c r="B58" s="245" t="s">
        <v>118</v>
      </c>
      <c r="C58" s="392"/>
      <c r="D58" s="640">
        <v>1100</v>
      </c>
      <c r="E58" s="641"/>
      <c r="F58" s="295">
        <f t="shared" si="0"/>
        <v>0</v>
      </c>
      <c r="G58" s="281"/>
      <c r="H58" s="282"/>
      <c r="AH58" s="246">
        <f>IF(C58&gt;0,G58,0)</f>
        <v>0</v>
      </c>
    </row>
    <row r="59" spans="1:34" ht="36" customHeight="1">
      <c r="A59" s="247" t="s">
        <v>205</v>
      </c>
      <c r="B59" s="245" t="s">
        <v>206</v>
      </c>
      <c r="C59" s="392"/>
      <c r="D59" s="640">
        <v>1100</v>
      </c>
      <c r="E59" s="641"/>
      <c r="F59" s="295">
        <f t="shared" si="0"/>
        <v>0</v>
      </c>
      <c r="G59" s="283"/>
      <c r="H59" s="282"/>
      <c r="AH59" s="246"/>
    </row>
    <row r="60" spans="1:34" ht="36" customHeight="1">
      <c r="A60" s="247" t="s">
        <v>65</v>
      </c>
      <c r="B60" s="245" t="s">
        <v>207</v>
      </c>
      <c r="C60" s="392"/>
      <c r="D60" s="640">
        <v>220</v>
      </c>
      <c r="E60" s="641"/>
      <c r="F60" s="295">
        <f t="shared" si="0"/>
        <v>0</v>
      </c>
      <c r="G60" s="281"/>
      <c r="H60" s="282"/>
      <c r="AG60" s="249"/>
      <c r="AH60" s="246">
        <f aca="true" t="shared" si="1" ref="AH60:AH66">IF(C60&gt;0,G60,0)</f>
        <v>0</v>
      </c>
    </row>
    <row r="61" spans="1:34" ht="36" customHeight="1">
      <c r="A61" s="247" t="s">
        <v>66</v>
      </c>
      <c r="B61" s="245" t="s">
        <v>208</v>
      </c>
      <c r="C61" s="392"/>
      <c r="D61" s="640">
        <v>140</v>
      </c>
      <c r="E61" s="641"/>
      <c r="F61" s="295">
        <f t="shared" si="0"/>
        <v>0</v>
      </c>
      <c r="G61" s="281"/>
      <c r="H61" s="282"/>
      <c r="AG61" s="249"/>
      <c r="AH61" s="246">
        <f t="shared" si="1"/>
        <v>0</v>
      </c>
    </row>
    <row r="62" spans="1:34" ht="36" customHeight="1">
      <c r="A62" s="247" t="s">
        <v>67</v>
      </c>
      <c r="B62" s="245" t="s">
        <v>209</v>
      </c>
      <c r="C62" s="392"/>
      <c r="D62" s="640">
        <v>200</v>
      </c>
      <c r="E62" s="641"/>
      <c r="F62" s="295">
        <f t="shared" si="0"/>
        <v>0</v>
      </c>
      <c r="G62" s="281"/>
      <c r="H62" s="282"/>
      <c r="AH62" s="246">
        <f t="shared" si="1"/>
        <v>0</v>
      </c>
    </row>
    <row r="63" spans="1:34" ht="36" customHeight="1">
      <c r="A63" s="247" t="s">
        <v>68</v>
      </c>
      <c r="B63" s="245" t="s">
        <v>210</v>
      </c>
      <c r="C63" s="392"/>
      <c r="D63" s="640">
        <v>80</v>
      </c>
      <c r="E63" s="641"/>
      <c r="F63" s="295">
        <f t="shared" si="0"/>
        <v>0</v>
      </c>
      <c r="G63" s="281"/>
      <c r="H63" s="282"/>
      <c r="AH63" s="246">
        <f t="shared" si="1"/>
        <v>0</v>
      </c>
    </row>
    <row r="64" spans="1:34" ht="36" customHeight="1">
      <c r="A64" s="247" t="s">
        <v>69</v>
      </c>
      <c r="B64" s="245" t="s">
        <v>211</v>
      </c>
      <c r="C64" s="392"/>
      <c r="D64" s="640">
        <v>100</v>
      </c>
      <c r="E64" s="641"/>
      <c r="F64" s="295">
        <f t="shared" si="0"/>
        <v>0</v>
      </c>
      <c r="G64" s="281"/>
      <c r="H64" s="282"/>
      <c r="AH64" s="246">
        <f t="shared" si="1"/>
        <v>0</v>
      </c>
    </row>
    <row r="65" spans="1:34" ht="36" customHeight="1">
      <c r="A65" s="247" t="s">
        <v>70</v>
      </c>
      <c r="B65" s="245" t="s">
        <v>212</v>
      </c>
      <c r="C65" s="392"/>
      <c r="D65" s="640">
        <v>70</v>
      </c>
      <c r="E65" s="641"/>
      <c r="F65" s="295">
        <f t="shared" si="0"/>
        <v>0</v>
      </c>
      <c r="G65" s="281"/>
      <c r="H65" s="282"/>
      <c r="AH65" s="246">
        <f t="shared" si="1"/>
        <v>0</v>
      </c>
    </row>
    <row r="66" spans="1:34" ht="36" customHeight="1">
      <c r="A66" s="247" t="s">
        <v>71</v>
      </c>
      <c r="B66" s="245" t="s">
        <v>213</v>
      </c>
      <c r="C66" s="392"/>
      <c r="D66" s="640">
        <v>300</v>
      </c>
      <c r="E66" s="641"/>
      <c r="F66" s="295">
        <f t="shared" si="0"/>
        <v>0</v>
      </c>
      <c r="G66" s="281"/>
      <c r="H66" s="282"/>
      <c r="AH66" s="246">
        <f t="shared" si="1"/>
        <v>0</v>
      </c>
    </row>
    <row r="67" spans="1:34" ht="36" customHeight="1">
      <c r="A67" s="247" t="s">
        <v>214</v>
      </c>
      <c r="B67" s="245" t="s">
        <v>215</v>
      </c>
      <c r="C67" s="392"/>
      <c r="D67" s="640">
        <v>15</v>
      </c>
      <c r="E67" s="641"/>
      <c r="F67" s="295">
        <f t="shared" si="0"/>
        <v>0</v>
      </c>
      <c r="G67" s="283"/>
      <c r="H67" s="282"/>
      <c r="AH67" s="246"/>
    </row>
    <row r="68" spans="1:34" ht="36" customHeight="1">
      <c r="A68" s="247" t="s">
        <v>216</v>
      </c>
      <c r="B68" s="245" t="s">
        <v>217</v>
      </c>
      <c r="C68" s="392"/>
      <c r="D68" s="640">
        <v>8</v>
      </c>
      <c r="E68" s="641"/>
      <c r="F68" s="295">
        <f t="shared" si="0"/>
        <v>0</v>
      </c>
      <c r="G68" s="283"/>
      <c r="H68" s="282"/>
      <c r="AH68" s="246"/>
    </row>
    <row r="69" spans="1:34" ht="36" customHeight="1">
      <c r="A69" s="247" t="s">
        <v>218</v>
      </c>
      <c r="B69" s="245" t="s">
        <v>219</v>
      </c>
      <c r="C69" s="392"/>
      <c r="D69" s="640">
        <v>5</v>
      </c>
      <c r="E69" s="641"/>
      <c r="F69" s="295">
        <f t="shared" si="0"/>
        <v>0</v>
      </c>
      <c r="G69" s="283"/>
      <c r="H69" s="282"/>
      <c r="AH69" s="246"/>
    </row>
    <row r="70" spans="1:34" ht="36" customHeight="1">
      <c r="A70" s="247" t="s">
        <v>220</v>
      </c>
      <c r="B70" s="245" t="s">
        <v>221</v>
      </c>
      <c r="C70" s="393"/>
      <c r="D70" s="640">
        <v>13</v>
      </c>
      <c r="E70" s="641"/>
      <c r="F70" s="295">
        <f t="shared" si="0"/>
        <v>0</v>
      </c>
      <c r="G70" s="281"/>
      <c r="H70" s="282"/>
      <c r="AH70" s="246">
        <f aca="true" t="shared" si="2" ref="AH70:AH77">IF(C70&gt;0,G70,0)</f>
        <v>0</v>
      </c>
    </row>
    <row r="71" spans="1:34" ht="36" customHeight="1">
      <c r="A71" s="247" t="s">
        <v>222</v>
      </c>
      <c r="B71" s="245" t="s">
        <v>223</v>
      </c>
      <c r="C71" s="393"/>
      <c r="D71" s="640">
        <v>20</v>
      </c>
      <c r="E71" s="641"/>
      <c r="F71" s="295">
        <f t="shared" si="0"/>
        <v>0</v>
      </c>
      <c r="G71" s="281"/>
      <c r="H71" s="282"/>
      <c r="AH71" s="246">
        <f t="shared" si="2"/>
        <v>0</v>
      </c>
    </row>
    <row r="72" spans="1:34" ht="36" customHeight="1">
      <c r="A72" s="247" t="s">
        <v>224</v>
      </c>
      <c r="B72" s="245" t="s">
        <v>225</v>
      </c>
      <c r="C72" s="393"/>
      <c r="D72" s="640">
        <v>20</v>
      </c>
      <c r="E72" s="641"/>
      <c r="F72" s="295">
        <f t="shared" si="0"/>
        <v>0</v>
      </c>
      <c r="G72" s="281"/>
      <c r="H72" s="282"/>
      <c r="AH72" s="246">
        <f t="shared" si="2"/>
        <v>0</v>
      </c>
    </row>
    <row r="73" spans="1:34" ht="36" customHeight="1">
      <c r="A73" s="247" t="s">
        <v>226</v>
      </c>
      <c r="B73" s="245" t="s">
        <v>227</v>
      </c>
      <c r="C73" s="393"/>
      <c r="D73" s="640">
        <v>8</v>
      </c>
      <c r="E73" s="641"/>
      <c r="F73" s="295">
        <f t="shared" si="0"/>
        <v>0</v>
      </c>
      <c r="G73" s="281"/>
      <c r="H73" s="282"/>
      <c r="AH73" s="246">
        <f t="shared" si="2"/>
        <v>0</v>
      </c>
    </row>
    <row r="74" spans="1:34" ht="36" customHeight="1">
      <c r="A74" s="247" t="s">
        <v>228</v>
      </c>
      <c r="B74" s="245" t="s">
        <v>229</v>
      </c>
      <c r="C74" s="393"/>
      <c r="D74" s="640">
        <v>8</v>
      </c>
      <c r="E74" s="641"/>
      <c r="F74" s="295">
        <f aca="true" t="shared" si="3" ref="F74:F102">C74*D74</f>
        <v>0</v>
      </c>
      <c r="G74" s="281"/>
      <c r="H74" s="282"/>
      <c r="AH74" s="246">
        <f t="shared" si="2"/>
        <v>0</v>
      </c>
    </row>
    <row r="75" spans="1:34" ht="36" customHeight="1">
      <c r="A75" s="247" t="s">
        <v>230</v>
      </c>
      <c r="B75" s="245" t="s">
        <v>231</v>
      </c>
      <c r="C75" s="393"/>
      <c r="D75" s="640">
        <v>8</v>
      </c>
      <c r="E75" s="641"/>
      <c r="F75" s="295">
        <f t="shared" si="3"/>
        <v>0</v>
      </c>
      <c r="G75" s="281"/>
      <c r="H75" s="282"/>
      <c r="AH75" s="246">
        <f t="shared" si="2"/>
        <v>0</v>
      </c>
    </row>
    <row r="76" spans="1:34" ht="36" customHeight="1">
      <c r="A76" s="247" t="s">
        <v>232</v>
      </c>
      <c r="B76" s="245" t="s">
        <v>233</v>
      </c>
      <c r="C76" s="393"/>
      <c r="D76" s="640">
        <v>8</v>
      </c>
      <c r="E76" s="641"/>
      <c r="F76" s="295">
        <f t="shared" si="3"/>
        <v>0</v>
      </c>
      <c r="G76" s="281"/>
      <c r="H76" s="282"/>
      <c r="AH76" s="246">
        <f t="shared" si="2"/>
        <v>0</v>
      </c>
    </row>
    <row r="77" spans="1:34" ht="36" customHeight="1">
      <c r="A77" s="247" t="s">
        <v>234</v>
      </c>
      <c r="B77" s="245" t="s">
        <v>235</v>
      </c>
      <c r="C77" s="393"/>
      <c r="D77" s="640">
        <v>15</v>
      </c>
      <c r="E77" s="641"/>
      <c r="F77" s="295">
        <f t="shared" si="3"/>
        <v>0</v>
      </c>
      <c r="G77" s="281"/>
      <c r="H77" s="282"/>
      <c r="AH77" s="246">
        <f t="shared" si="2"/>
        <v>0</v>
      </c>
    </row>
    <row r="78" spans="1:34" ht="36" customHeight="1">
      <c r="A78" s="247" t="s">
        <v>236</v>
      </c>
      <c r="B78" s="245" t="s">
        <v>237</v>
      </c>
      <c r="C78" s="393"/>
      <c r="D78" s="640">
        <v>5</v>
      </c>
      <c r="E78" s="641"/>
      <c r="F78" s="295">
        <f t="shared" si="3"/>
        <v>0</v>
      </c>
      <c r="G78" s="281"/>
      <c r="H78" s="282"/>
      <c r="AH78" s="246"/>
    </row>
    <row r="79" spans="1:34" ht="36" customHeight="1">
      <c r="A79" s="247" t="s">
        <v>238</v>
      </c>
      <c r="B79" s="245" t="s">
        <v>239</v>
      </c>
      <c r="C79" s="393"/>
      <c r="D79" s="640">
        <v>4</v>
      </c>
      <c r="E79" s="641"/>
      <c r="F79" s="295">
        <f t="shared" si="3"/>
        <v>0</v>
      </c>
      <c r="G79" s="281"/>
      <c r="H79" s="282"/>
      <c r="AH79" s="246">
        <f aca="true" t="shared" si="4" ref="AH79:AH99">IF(C79&gt;0,G79,0)</f>
        <v>0</v>
      </c>
    </row>
    <row r="80" spans="1:34" ht="36" customHeight="1">
      <c r="A80" s="247" t="s">
        <v>240</v>
      </c>
      <c r="B80" s="245" t="s">
        <v>241</v>
      </c>
      <c r="C80" s="393"/>
      <c r="D80" s="640">
        <v>2</v>
      </c>
      <c r="E80" s="641"/>
      <c r="F80" s="295">
        <f t="shared" si="3"/>
        <v>0</v>
      </c>
      <c r="G80" s="281"/>
      <c r="H80" s="282"/>
      <c r="AH80" s="246">
        <f t="shared" si="4"/>
        <v>0</v>
      </c>
    </row>
    <row r="81" spans="1:34" ht="36" customHeight="1">
      <c r="A81" s="247" t="s">
        <v>242</v>
      </c>
      <c r="B81" s="245" t="s">
        <v>243</v>
      </c>
      <c r="C81" s="393"/>
      <c r="D81" s="640">
        <v>2</v>
      </c>
      <c r="E81" s="641"/>
      <c r="F81" s="295">
        <f t="shared" si="3"/>
        <v>0</v>
      </c>
      <c r="G81" s="281"/>
      <c r="H81" s="282"/>
      <c r="AH81" s="246">
        <f t="shared" si="4"/>
        <v>0</v>
      </c>
    </row>
    <row r="82" spans="1:34" ht="36" customHeight="1">
      <c r="A82" s="247" t="s">
        <v>244</v>
      </c>
      <c r="B82" s="245" t="s">
        <v>245</v>
      </c>
      <c r="C82" s="393"/>
      <c r="D82" s="640">
        <v>4</v>
      </c>
      <c r="E82" s="641"/>
      <c r="F82" s="295">
        <f t="shared" si="3"/>
        <v>0</v>
      </c>
      <c r="G82" s="281"/>
      <c r="H82" s="282"/>
      <c r="AH82" s="246">
        <f t="shared" si="4"/>
        <v>0</v>
      </c>
    </row>
    <row r="83" spans="1:34" ht="36" customHeight="1">
      <c r="A83" s="247" t="s">
        <v>246</v>
      </c>
      <c r="B83" s="245" t="s">
        <v>247</v>
      </c>
      <c r="C83" s="393"/>
      <c r="D83" s="640">
        <v>2</v>
      </c>
      <c r="E83" s="641"/>
      <c r="F83" s="295">
        <f t="shared" si="3"/>
        <v>0</v>
      </c>
      <c r="G83" s="281"/>
      <c r="H83" s="282"/>
      <c r="AH83" s="246">
        <f t="shared" si="4"/>
        <v>0</v>
      </c>
    </row>
    <row r="84" spans="1:34" ht="36" customHeight="1">
      <c r="A84" s="247" t="s">
        <v>248</v>
      </c>
      <c r="B84" s="245" t="s">
        <v>249</v>
      </c>
      <c r="C84" s="393"/>
      <c r="D84" s="640">
        <v>2</v>
      </c>
      <c r="E84" s="641"/>
      <c r="F84" s="295">
        <f t="shared" si="3"/>
        <v>0</v>
      </c>
      <c r="G84" s="281"/>
      <c r="H84" s="282"/>
      <c r="AH84" s="246">
        <f t="shared" si="4"/>
        <v>0</v>
      </c>
    </row>
    <row r="85" spans="1:34" ht="36" customHeight="1">
      <c r="A85" s="247" t="s">
        <v>250</v>
      </c>
      <c r="B85" s="245" t="s">
        <v>251</v>
      </c>
      <c r="C85" s="393"/>
      <c r="D85" s="640">
        <v>4</v>
      </c>
      <c r="E85" s="641"/>
      <c r="F85" s="295">
        <f t="shared" si="3"/>
        <v>0</v>
      </c>
      <c r="G85" s="281"/>
      <c r="H85" s="282"/>
      <c r="AH85" s="246">
        <f t="shared" si="4"/>
        <v>0</v>
      </c>
    </row>
    <row r="86" spans="1:34" ht="36" customHeight="1">
      <c r="A86" s="247" t="s">
        <v>252</v>
      </c>
      <c r="B86" s="245" t="s">
        <v>253</v>
      </c>
      <c r="C86" s="393"/>
      <c r="D86" s="640">
        <v>2</v>
      </c>
      <c r="E86" s="641"/>
      <c r="F86" s="295">
        <f t="shared" si="3"/>
        <v>0</v>
      </c>
      <c r="G86" s="281"/>
      <c r="H86" s="282"/>
      <c r="AH86" s="246">
        <f t="shared" si="4"/>
        <v>0</v>
      </c>
    </row>
    <row r="87" spans="1:34" ht="36" customHeight="1">
      <c r="A87" s="247" t="s">
        <v>254</v>
      </c>
      <c r="B87" s="245" t="s">
        <v>255</v>
      </c>
      <c r="C87" s="394"/>
      <c r="D87" s="640">
        <v>3</v>
      </c>
      <c r="E87" s="641"/>
      <c r="F87" s="295">
        <f t="shared" si="3"/>
        <v>0</v>
      </c>
      <c r="G87" s="281"/>
      <c r="H87" s="282"/>
      <c r="AH87" s="246">
        <f t="shared" si="4"/>
        <v>0</v>
      </c>
    </row>
    <row r="88" spans="1:34" ht="36" customHeight="1">
      <c r="A88" s="247" t="s">
        <v>256</v>
      </c>
      <c r="B88" s="245" t="s">
        <v>257</v>
      </c>
      <c r="C88" s="394"/>
      <c r="D88" s="640">
        <v>3</v>
      </c>
      <c r="E88" s="641"/>
      <c r="F88" s="295">
        <f t="shared" si="3"/>
        <v>0</v>
      </c>
      <c r="G88" s="281"/>
      <c r="H88" s="282"/>
      <c r="AH88" s="246">
        <f t="shared" si="4"/>
        <v>0</v>
      </c>
    </row>
    <row r="89" spans="1:34" ht="36" customHeight="1">
      <c r="A89" s="247" t="s">
        <v>258</v>
      </c>
      <c r="B89" s="245" t="s">
        <v>259</v>
      </c>
      <c r="C89" s="394"/>
      <c r="D89" s="640">
        <v>3</v>
      </c>
      <c r="E89" s="641"/>
      <c r="F89" s="295">
        <f t="shared" si="3"/>
        <v>0</v>
      </c>
      <c r="G89" s="281"/>
      <c r="H89" s="282"/>
      <c r="AH89" s="246">
        <f t="shared" si="4"/>
        <v>0</v>
      </c>
    </row>
    <row r="90" spans="1:34" ht="36" customHeight="1">
      <c r="A90" s="247" t="s">
        <v>260</v>
      </c>
      <c r="B90" s="245" t="s">
        <v>261</v>
      </c>
      <c r="C90" s="394"/>
      <c r="D90" s="640">
        <v>4</v>
      </c>
      <c r="E90" s="641"/>
      <c r="F90" s="295">
        <f t="shared" si="3"/>
        <v>0</v>
      </c>
      <c r="G90" s="281"/>
      <c r="H90" s="282"/>
      <c r="AH90" s="246">
        <f t="shared" si="4"/>
        <v>0</v>
      </c>
    </row>
    <row r="91" spans="1:34" ht="36" customHeight="1">
      <c r="A91" s="247" t="s">
        <v>262</v>
      </c>
      <c r="B91" s="245" t="s">
        <v>263</v>
      </c>
      <c r="C91" s="394"/>
      <c r="D91" s="640">
        <v>4</v>
      </c>
      <c r="E91" s="641"/>
      <c r="F91" s="295">
        <f t="shared" si="3"/>
        <v>0</v>
      </c>
      <c r="G91" s="281"/>
      <c r="H91" s="282"/>
      <c r="AH91" s="246">
        <f t="shared" si="4"/>
        <v>0</v>
      </c>
    </row>
    <row r="92" spans="1:34" ht="36" customHeight="1">
      <c r="A92" s="247" t="s">
        <v>264</v>
      </c>
      <c r="B92" s="245" t="s">
        <v>265</v>
      </c>
      <c r="C92" s="394"/>
      <c r="D92" s="640">
        <v>4</v>
      </c>
      <c r="E92" s="641"/>
      <c r="F92" s="295">
        <f t="shared" si="3"/>
        <v>0</v>
      </c>
      <c r="G92" s="281"/>
      <c r="H92" s="282"/>
      <c r="AH92" s="246">
        <f t="shared" si="4"/>
        <v>0</v>
      </c>
    </row>
    <row r="93" spans="1:34" ht="36" customHeight="1">
      <c r="A93" s="247" t="s">
        <v>266</v>
      </c>
      <c r="B93" s="245" t="s">
        <v>267</v>
      </c>
      <c r="C93" s="393"/>
      <c r="D93" s="640">
        <v>1</v>
      </c>
      <c r="E93" s="641"/>
      <c r="F93" s="295">
        <f t="shared" si="3"/>
        <v>0</v>
      </c>
      <c r="G93" s="281"/>
      <c r="H93" s="282"/>
      <c r="AH93" s="246">
        <f t="shared" si="4"/>
        <v>0</v>
      </c>
    </row>
    <row r="94" spans="1:34" ht="36" customHeight="1">
      <c r="A94" s="247" t="s">
        <v>268</v>
      </c>
      <c r="B94" s="245" t="s">
        <v>269</v>
      </c>
      <c r="C94" s="393"/>
      <c r="D94" s="640">
        <v>2</v>
      </c>
      <c r="E94" s="641"/>
      <c r="F94" s="295">
        <f t="shared" si="3"/>
        <v>0</v>
      </c>
      <c r="G94" s="281"/>
      <c r="H94" s="282"/>
      <c r="AH94" s="246">
        <f t="shared" si="4"/>
        <v>0</v>
      </c>
    </row>
    <row r="95" spans="1:34" ht="36" customHeight="1">
      <c r="A95" s="247" t="s">
        <v>270</v>
      </c>
      <c r="B95" s="245" t="s">
        <v>271</v>
      </c>
      <c r="C95" s="393"/>
      <c r="D95" s="640">
        <v>3</v>
      </c>
      <c r="E95" s="641"/>
      <c r="F95" s="295">
        <f t="shared" si="3"/>
        <v>0</v>
      </c>
      <c r="G95" s="281"/>
      <c r="H95" s="282"/>
      <c r="AH95" s="246">
        <f t="shared" si="4"/>
        <v>0</v>
      </c>
    </row>
    <row r="96" spans="1:34" ht="36" customHeight="1">
      <c r="A96" s="247" t="s">
        <v>272</v>
      </c>
      <c r="B96" s="245" t="s">
        <v>273</v>
      </c>
      <c r="C96" s="392"/>
      <c r="D96" s="640">
        <v>350</v>
      </c>
      <c r="E96" s="641"/>
      <c r="F96" s="295">
        <f t="shared" si="3"/>
        <v>0</v>
      </c>
      <c r="G96" s="281"/>
      <c r="H96" s="282"/>
      <c r="AH96" s="246">
        <f t="shared" si="4"/>
        <v>0</v>
      </c>
    </row>
    <row r="97" spans="1:34" ht="36" customHeight="1">
      <c r="A97" s="247" t="s">
        <v>23</v>
      </c>
      <c r="B97" s="245" t="s">
        <v>274</v>
      </c>
      <c r="C97" s="392"/>
      <c r="D97" s="640">
        <v>3</v>
      </c>
      <c r="E97" s="641"/>
      <c r="F97" s="295">
        <f t="shared" si="3"/>
        <v>0</v>
      </c>
      <c r="G97" s="281"/>
      <c r="H97" s="282"/>
      <c r="AH97" s="246">
        <f t="shared" si="4"/>
        <v>0</v>
      </c>
    </row>
    <row r="98" spans="1:34" ht="36" customHeight="1">
      <c r="A98" s="247" t="s">
        <v>24</v>
      </c>
      <c r="B98" s="245" t="s">
        <v>275</v>
      </c>
      <c r="C98" s="392"/>
      <c r="D98" s="640">
        <v>3</v>
      </c>
      <c r="E98" s="641"/>
      <c r="F98" s="295">
        <f t="shared" si="3"/>
        <v>0</v>
      </c>
      <c r="G98" s="281"/>
      <c r="H98" s="282"/>
      <c r="AH98" s="246">
        <f t="shared" si="4"/>
        <v>0</v>
      </c>
    </row>
    <row r="99" spans="1:34" ht="36" customHeight="1">
      <c r="A99" s="247" t="s">
        <v>31</v>
      </c>
      <c r="B99" s="245" t="s">
        <v>276</v>
      </c>
      <c r="C99" s="392"/>
      <c r="D99" s="640">
        <v>2500</v>
      </c>
      <c r="E99" s="641"/>
      <c r="F99" s="295">
        <f t="shared" si="3"/>
        <v>0</v>
      </c>
      <c r="G99" s="281"/>
      <c r="H99" s="282"/>
      <c r="AH99" s="246">
        <f t="shared" si="4"/>
        <v>0</v>
      </c>
    </row>
    <row r="100" spans="1:61" ht="36" customHeight="1">
      <c r="A100" s="247" t="s">
        <v>277</v>
      </c>
      <c r="B100" s="396"/>
      <c r="C100" s="395"/>
      <c r="D100" s="640"/>
      <c r="E100" s="641"/>
      <c r="F100" s="295">
        <f t="shared" si="3"/>
        <v>0</v>
      </c>
      <c r="G100" s="283"/>
      <c r="H100" s="282"/>
      <c r="AH100" s="246"/>
      <c r="BG100" s="232"/>
      <c r="BI100" s="231"/>
    </row>
    <row r="101" spans="1:61" ht="36" customHeight="1">
      <c r="A101" s="247" t="s">
        <v>278</v>
      </c>
      <c r="B101" s="396"/>
      <c r="C101" s="395"/>
      <c r="D101" s="640"/>
      <c r="E101" s="641"/>
      <c r="F101" s="295">
        <f t="shared" si="3"/>
        <v>0</v>
      </c>
      <c r="G101" s="283"/>
      <c r="H101" s="282"/>
      <c r="AH101" s="246"/>
      <c r="BG101" s="232"/>
      <c r="BI101" s="231"/>
    </row>
    <row r="102" spans="1:61" ht="36" customHeight="1">
      <c r="A102" s="247" t="s">
        <v>279</v>
      </c>
      <c r="B102" s="396"/>
      <c r="C102" s="395"/>
      <c r="D102" s="640"/>
      <c r="E102" s="641"/>
      <c r="F102" s="295">
        <f t="shared" si="3"/>
        <v>0</v>
      </c>
      <c r="G102" s="283"/>
      <c r="H102" s="282"/>
      <c r="AH102" s="246"/>
      <c r="BG102" s="232"/>
      <c r="BI102" s="231"/>
    </row>
    <row r="103" spans="1:34" ht="38.25" thickBot="1">
      <c r="A103" s="642" t="s">
        <v>280</v>
      </c>
      <c r="B103" s="643"/>
      <c r="C103" s="643"/>
      <c r="D103" s="643"/>
      <c r="E103" s="644"/>
      <c r="F103" s="296">
        <f>SUM(F42:F102)</f>
        <v>0</v>
      </c>
      <c r="G103" s="284"/>
      <c r="H103" s="285"/>
      <c r="AG103" s="224" t="s">
        <v>281</v>
      </c>
      <c r="AH103" s="225">
        <f>SUM(AH42:AH102)</f>
        <v>0</v>
      </c>
    </row>
    <row r="104" ht="14.25" customHeight="1">
      <c r="A104" s="250"/>
    </row>
    <row r="105" ht="14.25" customHeight="1" thickBot="1">
      <c r="A105" s="250"/>
    </row>
    <row r="106" spans="1:61" ht="63">
      <c r="A106" s="286"/>
      <c r="B106" s="288" t="s">
        <v>296</v>
      </c>
      <c r="C106" s="251" t="s">
        <v>11</v>
      </c>
      <c r="D106" s="645" t="s">
        <v>297</v>
      </c>
      <c r="E106" s="646"/>
      <c r="F106" s="252" t="s">
        <v>317</v>
      </c>
      <c r="AE106" s="231"/>
      <c r="AF106" s="231"/>
      <c r="BG106" s="232"/>
      <c r="BI106" s="231"/>
    </row>
    <row r="107" spans="1:59" s="230" customFormat="1" ht="20.25" customHeight="1">
      <c r="A107" s="287"/>
      <c r="B107" s="289" t="s">
        <v>282</v>
      </c>
      <c r="C107" s="393"/>
      <c r="D107" s="647">
        <v>0.04</v>
      </c>
      <c r="E107" s="641"/>
      <c r="F107" s="297">
        <f>C107*D107</f>
        <v>0</v>
      </c>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2"/>
    </row>
    <row r="108" spans="1:59" s="230" customFormat="1" ht="35.25" customHeight="1" thickBot="1">
      <c r="A108" s="253"/>
      <c r="B108" s="648" t="s">
        <v>280</v>
      </c>
      <c r="C108" s="649"/>
      <c r="D108" s="649"/>
      <c r="E108" s="650"/>
      <c r="F108" s="298">
        <f>SUM(F107:F107)</f>
        <v>0</v>
      </c>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2"/>
    </row>
    <row r="109" spans="1:61" s="230" customFormat="1" ht="12" customHeight="1">
      <c r="A109" s="253"/>
      <c r="B109" s="254"/>
      <c r="C109" s="253"/>
      <c r="D109" s="255"/>
      <c r="E109" s="255"/>
      <c r="F109" s="256"/>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2"/>
    </row>
    <row r="110" spans="1:61" s="230" customFormat="1" ht="12" customHeight="1" thickBot="1">
      <c r="A110" s="253"/>
      <c r="B110" s="254"/>
      <c r="C110" s="253"/>
      <c r="D110" s="255"/>
      <c r="E110" s="255"/>
      <c r="F110" s="257"/>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2"/>
    </row>
    <row r="111" spans="1:61" s="230" customFormat="1" ht="66" customHeight="1" thickBot="1">
      <c r="A111" s="253"/>
      <c r="B111" s="258" t="s">
        <v>298</v>
      </c>
      <c r="C111" s="259" t="s">
        <v>173</v>
      </c>
      <c r="D111" s="299">
        <f>F103</f>
        <v>0</v>
      </c>
      <c r="E111" s="277" t="s">
        <v>299</v>
      </c>
      <c r="F111" s="299">
        <f>F108</f>
        <v>0</v>
      </c>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2"/>
    </row>
    <row r="112" spans="1:61" s="230" customFormat="1" ht="21.75" customHeight="1" thickBot="1">
      <c r="A112" s="253"/>
      <c r="B112" s="632" t="str">
        <f>IF($F$111=0,"Nessuna attività didattica richiesta",IF($F$111&gt;$D$111,"Ridurre attività di fattoria didattica: il rapporto di prevalenza non è soddisfatto","L'attività di fattoria didattica soddisfa il rapporto di prevalenza"))</f>
        <v>Nessuna attività didattica richiesta</v>
      </c>
      <c r="C112" s="633"/>
      <c r="D112" s="633"/>
      <c r="E112" s="633"/>
      <c r="F112" s="634"/>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2"/>
    </row>
    <row r="113" spans="1:61" s="230" customFormat="1" ht="12" customHeight="1">
      <c r="A113" s="253"/>
      <c r="B113" s="260"/>
      <c r="C113" s="370"/>
      <c r="D113" s="370"/>
      <c r="E113" s="370"/>
      <c r="F113" s="370"/>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2"/>
    </row>
  </sheetData>
  <sheetProtection sheet="1" objects="1" scenarios="1"/>
  <mergeCells count="85">
    <mergeCell ref="D99:E99"/>
    <mergeCell ref="D74:E74"/>
    <mergeCell ref="D75:E75"/>
    <mergeCell ref="D76:E76"/>
    <mergeCell ref="D77:E77"/>
    <mergeCell ref="D78:E78"/>
    <mergeCell ref="D92:E92"/>
    <mergeCell ref="D79:E79"/>
    <mergeCell ref="D80:E80"/>
    <mergeCell ref="D81:E81"/>
    <mergeCell ref="D82:E82"/>
    <mergeCell ref="D83:E83"/>
    <mergeCell ref="D84:E84"/>
    <mergeCell ref="D85:E85"/>
    <mergeCell ref="D86:E86"/>
    <mergeCell ref="A103:E103"/>
    <mergeCell ref="D106:E106"/>
    <mergeCell ref="D107:E107"/>
    <mergeCell ref="B108:E108"/>
    <mergeCell ref="D100:E100"/>
    <mergeCell ref="D101:E101"/>
    <mergeCell ref="D102:E102"/>
    <mergeCell ref="D72:E72"/>
    <mergeCell ref="D73:E73"/>
    <mergeCell ref="D64:E64"/>
    <mergeCell ref="D65:E65"/>
    <mergeCell ref="D66:E66"/>
    <mergeCell ref="D67:E67"/>
    <mergeCell ref="D68:E68"/>
    <mergeCell ref="D69:E69"/>
    <mergeCell ref="D70:E70"/>
    <mergeCell ref="D60:E60"/>
    <mergeCell ref="D61:E61"/>
    <mergeCell ref="D62:E62"/>
    <mergeCell ref="D63:E63"/>
    <mergeCell ref="D71:E71"/>
    <mergeCell ref="D49:E49"/>
    <mergeCell ref="D50:E50"/>
    <mergeCell ref="D51:E51"/>
    <mergeCell ref="D52:E52"/>
    <mergeCell ref="D59:E59"/>
    <mergeCell ref="D56:E56"/>
    <mergeCell ref="D57:E57"/>
    <mergeCell ref="D58:E58"/>
    <mergeCell ref="D53:E53"/>
    <mergeCell ref="D54:E54"/>
    <mergeCell ref="D55:E55"/>
    <mergeCell ref="D44:E44"/>
    <mergeCell ref="D45:E45"/>
    <mergeCell ref="D46:E46"/>
    <mergeCell ref="D47:E47"/>
    <mergeCell ref="D48:E48"/>
    <mergeCell ref="B112:F112"/>
    <mergeCell ref="B37:H37"/>
    <mergeCell ref="D41:E41"/>
    <mergeCell ref="D42:E42"/>
    <mergeCell ref="D93:E93"/>
    <mergeCell ref="D94:E94"/>
    <mergeCell ref="D95:E95"/>
    <mergeCell ref="D96:E96"/>
    <mergeCell ref="D97:E97"/>
    <mergeCell ref="D98:E98"/>
    <mergeCell ref="D87:E87"/>
    <mergeCell ref="D88:E88"/>
    <mergeCell ref="D89:E89"/>
    <mergeCell ref="D90:E90"/>
    <mergeCell ref="D91:E91"/>
    <mergeCell ref="D43:E43"/>
    <mergeCell ref="A1:I2"/>
    <mergeCell ref="B25:C25"/>
    <mergeCell ref="F10:H10"/>
    <mergeCell ref="F13:H13"/>
    <mergeCell ref="B32:C32"/>
    <mergeCell ref="D16:D17"/>
    <mergeCell ref="F16:H18"/>
    <mergeCell ref="B5:H5"/>
    <mergeCell ref="B8:F8"/>
    <mergeCell ref="B23:H23"/>
    <mergeCell ref="B39:H39"/>
    <mergeCell ref="B16:B17"/>
    <mergeCell ref="F25:H25"/>
    <mergeCell ref="B28:C28"/>
    <mergeCell ref="F29:H29"/>
    <mergeCell ref="F33:H33"/>
    <mergeCell ref="B38:H38"/>
  </mergeCells>
  <conditionalFormatting sqref="B112:F112">
    <cfRule type="beginsWith" priority="1" dxfId="13" operator="beginsWith" text="R">
      <formula>LEFT(B112,LEN("R"))="R"</formula>
    </cfRule>
    <cfRule type="containsText" priority="2" dxfId="13" operator="containsText" text="Ridurre attività di fattoria didattica: il rapporto di prevalenza non è soddifatto">
      <formula>NOT(ISERROR(SEARCH("Ridurre attività di fattoria didattica: il rapporto di prevalenza non è soddifatto",B112)))</formula>
    </cfRule>
  </conditionalFormatting>
  <dataValidations count="3">
    <dataValidation type="list" allowBlank="1" showInputMessage="1" showErrorMessage="1" sqref="U11:U12 U14:U15 U19:U24 U26:U27 U6:U9 U30:U31 U34:U36">
      <formula1>PrevFD!#REF!</formula1>
    </dataValidation>
    <dataValidation allowBlank="1" showInputMessage="1" showErrorMessage="1" prompt="inserire la superficie in ettari (1 ha = 10.000 mq)" sqref="C42:C69 C96:C99"/>
    <dataValidation type="decimal" operator="lessThanOrEqual" allowBlank="1" showInputMessage="1" showErrorMessage="1" errorTitle="Trasformazione prodotti silvicol" error="Ammissibile nella cella un numero di giornate di lavoro agricolo pari al massimo al numero delle giornate lavorative correlate alla superficie boschiva in base alla ripartizione colturale" sqref="C100:C102">
      <formula1>PrevFD!#REF!</formula1>
    </dataValidation>
  </dataValidations>
  <printOptions horizontalCentered="1"/>
  <pageMargins left="0.2362204724409449" right="0.2362204724409449" top="0.7480314960629921" bottom="0.7480314960629921" header="0.31496062992125984" footer="0.31496062992125984"/>
  <pageSetup fitToHeight="2" horizontalDpi="600" verticalDpi="600" orientation="portrait" paperSize="9" scale="34" r:id="rId1"/>
  <headerFooter alignWithMargins="0">
    <oddFooter>&amp;L&amp;"Arial,Grassetto"&amp;14&amp;P/&amp;N&amp;R&amp;"Arial,Grassetto"&amp;14foglio &amp;A</oddFooter>
  </headerFooter>
  <rowBreaks count="1" manualBreakCount="1">
    <brk id="62" max="8" man="1"/>
  </rowBreaks>
</worksheet>
</file>

<file path=xl/worksheets/sheet5.xml><?xml version="1.0" encoding="utf-8"?>
<worksheet xmlns="http://schemas.openxmlformats.org/spreadsheetml/2006/main" xmlns:r="http://schemas.openxmlformats.org/officeDocument/2006/relationships">
  <dimension ref="A1:BJ105"/>
  <sheetViews>
    <sheetView showGridLines="0" view="pageBreakPreview" zoomScale="62" zoomScaleNormal="65" zoomScaleSheetLayoutView="62" zoomScalePageLayoutView="0" workbookViewId="0" topLeftCell="A1">
      <selection activeCell="B17" sqref="B17:I17"/>
    </sheetView>
  </sheetViews>
  <sheetFormatPr defaultColWidth="9.28125" defaultRowHeight="20.25" customHeight="1"/>
  <cols>
    <col min="1" max="1" width="7.28125" style="227" customWidth="1"/>
    <col min="2" max="2" width="90.421875" style="231" customWidth="1"/>
    <col min="3" max="3" width="25.7109375" style="227" customWidth="1"/>
    <col min="4" max="4" width="6.7109375" style="230" customWidth="1"/>
    <col min="5" max="5" width="25.7109375" style="230" customWidth="1"/>
    <col min="6" max="6" width="1.28515625" style="230" customWidth="1"/>
    <col min="7" max="7" width="28.00390625" style="230" customWidth="1"/>
    <col min="8" max="8" width="23.57421875" style="230" customWidth="1"/>
    <col min="9" max="9" width="27.57421875" style="230" customWidth="1"/>
    <col min="10" max="33" width="12.7109375" style="230" customWidth="1"/>
    <col min="34" max="34" width="20.57421875" style="231" customWidth="1"/>
    <col min="35" max="35" width="19.7109375" style="231" customWidth="1"/>
    <col min="36" max="36" width="9.57421875" style="231" customWidth="1"/>
    <col min="37" max="37" width="10.421875" style="231" customWidth="1"/>
    <col min="38" max="38" width="17.00390625" style="231" customWidth="1"/>
    <col min="39" max="61" width="9.28125" style="231" customWidth="1"/>
    <col min="62" max="62" width="9.28125" style="232" customWidth="1"/>
    <col min="63" max="16384" width="9.28125" style="231" customWidth="1"/>
  </cols>
  <sheetData>
    <row r="1" spans="1:10" ht="20.25" customHeight="1">
      <c r="A1" s="657" t="s">
        <v>475</v>
      </c>
      <c r="B1" s="658"/>
      <c r="C1" s="658"/>
      <c r="D1" s="658"/>
      <c r="E1" s="658"/>
      <c r="F1" s="658"/>
      <c r="G1" s="658"/>
      <c r="H1" s="658"/>
      <c r="I1" s="658"/>
      <c r="J1" s="658"/>
    </row>
    <row r="2" spans="1:10" ht="37.5" customHeight="1">
      <c r="A2" s="658"/>
      <c r="B2" s="658"/>
      <c r="C2" s="658"/>
      <c r="D2" s="658"/>
      <c r="E2" s="658"/>
      <c r="F2" s="658"/>
      <c r="G2" s="658"/>
      <c r="H2" s="658"/>
      <c r="I2" s="658"/>
      <c r="J2" s="658"/>
    </row>
    <row r="3" spans="2:5" ht="20.25" customHeight="1">
      <c r="B3" s="262"/>
      <c r="C3" s="341"/>
      <c r="D3" s="228"/>
      <c r="E3" s="229"/>
    </row>
    <row r="4" spans="2:7" ht="20.25" customHeight="1">
      <c r="B4" s="262"/>
      <c r="C4" s="341"/>
      <c r="D4" s="228"/>
      <c r="E4" s="229"/>
      <c r="G4" s="470" t="s">
        <v>481</v>
      </c>
    </row>
    <row r="5" spans="1:49" s="196" customFormat="1" ht="24" customHeight="1">
      <c r="A5" s="201"/>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6"/>
      <c r="AO5" s="332"/>
      <c r="AP5" s="332"/>
      <c r="AQ5" s="332"/>
      <c r="AR5" s="204"/>
      <c r="AS5" s="204"/>
      <c r="AT5" s="204"/>
      <c r="AU5" s="204"/>
      <c r="AV5" s="204"/>
      <c r="AW5" s="204"/>
    </row>
    <row r="6" spans="2:10" ht="95.25" customHeight="1">
      <c r="B6" s="651" t="s">
        <v>484</v>
      </c>
      <c r="C6" s="652"/>
      <c r="D6" s="388"/>
      <c r="E6" s="653" t="str">
        <f>IF(D6="x","INSERIRE IL N° DI GIORNATE AGRITURISTICHE (riconosciute nella iscrizione alla Banca Dati degli Operatori Agrituristici o riportate nell'allegato 7 collegato all'investimento, sottraendo dal valore lì calcolato le eventuali gg lavoro per l'attività di FD","opzione non spuntata")</f>
        <v>opzione non spuntata</v>
      </c>
      <c r="F6" s="654"/>
      <c r="G6" s="654"/>
      <c r="H6" s="654"/>
      <c r="I6" s="459">
        <v>0</v>
      </c>
      <c r="J6" s="349"/>
    </row>
    <row r="7" spans="1:49" s="196" customFormat="1" ht="9" customHeight="1">
      <c r="A7" s="201"/>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6"/>
      <c r="AO7" s="332"/>
      <c r="AP7" s="332"/>
      <c r="AQ7" s="332"/>
      <c r="AR7" s="204"/>
      <c r="AS7" s="204"/>
      <c r="AT7" s="204"/>
      <c r="AU7" s="204"/>
      <c r="AV7" s="204"/>
      <c r="AW7" s="204"/>
    </row>
    <row r="8" spans="2:10" ht="72" customHeight="1">
      <c r="B8" s="651" t="s">
        <v>480</v>
      </c>
      <c r="C8" s="652"/>
      <c r="D8" s="388"/>
      <c r="E8" s="347"/>
      <c r="F8" s="231"/>
      <c r="J8" s="349"/>
    </row>
    <row r="9" spans="1:49" s="196" customFormat="1" ht="9" customHeight="1">
      <c r="A9" s="201"/>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6"/>
      <c r="AO9" s="332"/>
      <c r="AP9" s="332"/>
      <c r="AQ9" s="332"/>
      <c r="AR9" s="204"/>
      <c r="AS9" s="204"/>
      <c r="AT9" s="204"/>
      <c r="AU9" s="204"/>
      <c r="AV9" s="204"/>
      <c r="AW9" s="204"/>
    </row>
    <row r="10" spans="1:49" s="196" customFormat="1" ht="9" customHeight="1">
      <c r="A10" s="201"/>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6"/>
      <c r="AO10" s="332"/>
      <c r="AP10" s="332"/>
      <c r="AQ10" s="332"/>
      <c r="AR10" s="204"/>
      <c r="AS10" s="204"/>
      <c r="AT10" s="204"/>
      <c r="AU10" s="204"/>
      <c r="AV10" s="204"/>
      <c r="AW10" s="204"/>
    </row>
    <row r="11" spans="1:49" s="196" customFormat="1" ht="9" customHeight="1">
      <c r="A11" s="201"/>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6"/>
      <c r="AO11" s="332"/>
      <c r="AP11" s="332"/>
      <c r="AQ11" s="332"/>
      <c r="AR11" s="204"/>
      <c r="AS11" s="204"/>
      <c r="AT11" s="204"/>
      <c r="AU11" s="204"/>
      <c r="AV11" s="204"/>
      <c r="AW11" s="204"/>
    </row>
    <row r="12" spans="1:49" s="196" customFormat="1" ht="9" customHeight="1">
      <c r="A12" s="201"/>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6"/>
      <c r="AO12" s="332"/>
      <c r="AP12" s="332"/>
      <c r="AQ12" s="332"/>
      <c r="AR12" s="204"/>
      <c r="AS12" s="204"/>
      <c r="AT12" s="204"/>
      <c r="AU12" s="204"/>
      <c r="AV12" s="204"/>
      <c r="AW12" s="204"/>
    </row>
    <row r="13" spans="2:10" ht="66" customHeight="1">
      <c r="B13" s="595" t="str">
        <f>IF(OR(D6="x",D8="x"),"inserire nello spazio seguente il numero di GIORNATE AGRICOLE riconosciute nell'iscrizione alla Banca Dati degli Operatori Agrituristici o riportate nell'allegato 7 collegato all'investimento o calcolate dalla tabella del foglio PrevFD","opzione non spuntata")</f>
        <v>opzione non spuntata</v>
      </c>
      <c r="C13" s="661"/>
      <c r="D13" s="661"/>
      <c r="E13" s="662"/>
      <c r="F13" s="456"/>
      <c r="G13" s="442"/>
      <c r="H13" s="459">
        <v>0</v>
      </c>
      <c r="I13" s="435"/>
      <c r="J13" s="349"/>
    </row>
    <row r="14" spans="1:49" s="196" customFormat="1" ht="9" customHeight="1">
      <c r="A14" s="201"/>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6"/>
      <c r="AO14" s="332"/>
      <c r="AP14" s="332"/>
      <c r="AQ14" s="332"/>
      <c r="AR14" s="204"/>
      <c r="AS14" s="204"/>
      <c r="AT14" s="204"/>
      <c r="AU14" s="204"/>
      <c r="AV14" s="204"/>
      <c r="AW14" s="204"/>
    </row>
    <row r="15" spans="2:10" ht="54.75" customHeight="1">
      <c r="B15" s="694" t="str">
        <f>IF(OR(D6="x",D8="x"),"è necessario di seguito indicare quale tipo di attività tra: agriturismo, fattoria didattica, agricoltura sociale, trasformazione dei prodotti agricoli in non agricoli l'azienda intende attivare RISPETTO A QUELLE GIA' ESISTENTI","opzione non spuntata")</f>
        <v>opzione non spuntata</v>
      </c>
      <c r="C15" s="695"/>
      <c r="D15" s="695"/>
      <c r="E15" s="695"/>
      <c r="F15" s="695"/>
      <c r="G15" s="695"/>
      <c r="H15" s="695"/>
      <c r="I15" s="696"/>
      <c r="J15" s="349"/>
    </row>
    <row r="16" spans="2:10" ht="68.25" customHeight="1">
      <c r="B16" s="668" t="str">
        <f>IF(OR(D6="x",D8="x"),"LA TEMPISTICA RELATIVA ALL'INIZIO DELLE NUOVE ATTIVITA' NON OGGETTO DEGLI INVESTIMENTI RICHIESTI CON LA DOMANDA DI SOSTEGNO DEVE ESSERE INDICATA AL PUNTO RELATIVO, COMUNQUE CON DATA ENTRO  LA PRESENTAZIONE DELLA DOMANDA DI PAGAMENTO DI SALDO FINALE"," ")</f>
        <v> </v>
      </c>
      <c r="C16" s="669"/>
      <c r="D16" s="669"/>
      <c r="E16" s="669"/>
      <c r="F16" s="669"/>
      <c r="G16" s="669"/>
      <c r="H16" s="669"/>
      <c r="I16" s="670"/>
      <c r="J16" s="349"/>
    </row>
    <row r="17" spans="2:10" ht="68.25" customHeight="1">
      <c r="B17" s="671">
        <f>IF(OR(D6="x",D8="x"),"FARA' FEDE: PER AGRITURISMO PRESENTAZIONE SCIA DI INIZIO ATTIVITA'  - PER FATTORIA DIDATTICA ISCRIZIONE ALL'ELENCO REG. DELLE FD - PER AGRICOLTURA SOCIALE INIZIO ATTIVITA' CON CODICE ATECO Q88 - PER TRASFORMAZIONE PRESENTAZIONE NOTIFICA INIZIO ATTIVITA'","")</f>
      </c>
      <c r="C17" s="672"/>
      <c r="D17" s="672"/>
      <c r="E17" s="672"/>
      <c r="F17" s="672"/>
      <c r="G17" s="672"/>
      <c r="H17" s="672"/>
      <c r="I17" s="673"/>
      <c r="J17" s="349"/>
    </row>
    <row r="18" spans="1:49" s="196" customFormat="1" ht="9" customHeight="1" thickBot="1">
      <c r="A18" s="201"/>
      <c r="B18" s="449"/>
      <c r="C18" s="449"/>
      <c r="D18" s="449"/>
      <c r="E18" s="449"/>
      <c r="F18" s="449"/>
      <c r="G18" s="449"/>
      <c r="H18" s="449"/>
      <c r="I18" s="449"/>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6"/>
      <c r="AO18" s="332"/>
      <c r="AP18" s="332"/>
      <c r="AQ18" s="332"/>
      <c r="AR18" s="204"/>
      <c r="AS18" s="204"/>
      <c r="AT18" s="204"/>
      <c r="AU18" s="204"/>
      <c r="AV18" s="204"/>
      <c r="AW18" s="204"/>
    </row>
    <row r="19" spans="1:62" s="468" customFormat="1" ht="60" customHeight="1" thickBot="1">
      <c r="A19" s="465"/>
      <c r="B19" s="452" t="s">
        <v>486</v>
      </c>
      <c r="C19" s="388"/>
      <c r="D19" s="454"/>
      <c r="E19" s="476" t="s">
        <v>492</v>
      </c>
      <c r="F19" s="454"/>
      <c r="G19" s="477"/>
      <c r="H19" s="476" t="s">
        <v>493</v>
      </c>
      <c r="I19" s="477"/>
      <c r="J19" s="466"/>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BJ19" s="469"/>
    </row>
    <row r="20" spans="1:49" s="196" customFormat="1" ht="9" customHeight="1">
      <c r="A20" s="201"/>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6"/>
      <c r="AO20" s="332"/>
      <c r="AP20" s="332"/>
      <c r="AQ20" s="332"/>
      <c r="AR20" s="204"/>
      <c r="AS20" s="204"/>
      <c r="AT20" s="204"/>
      <c r="AU20" s="204"/>
      <c r="AV20" s="204"/>
      <c r="AW20" s="204"/>
    </row>
    <row r="21" spans="2:10" ht="39.75" customHeight="1">
      <c r="B21" s="574" t="s">
        <v>476</v>
      </c>
      <c r="C21" s="575"/>
      <c r="D21" s="388"/>
      <c r="E21" s="347"/>
      <c r="F21" s="231"/>
      <c r="G21" s="576" t="str">
        <f>IF(D21="x","controllare di aver spuntato il punto 1.1. del foglio PrevAGT e di aver seguito le relative indicazioni","opzione non spuntata")</f>
        <v>opzione non spuntata</v>
      </c>
      <c r="H21" s="663"/>
      <c r="I21" s="664"/>
      <c r="J21" s="349"/>
    </row>
    <row r="22" spans="2:10" ht="39.75" customHeight="1">
      <c r="B22" s="436"/>
      <c r="C22" s="437"/>
      <c r="D22" s="344"/>
      <c r="E22" s="347"/>
      <c r="F22" s="444"/>
      <c r="G22" s="665"/>
      <c r="H22" s="666"/>
      <c r="I22" s="667"/>
      <c r="J22" s="349"/>
    </row>
    <row r="23" spans="1:49" s="196" customFormat="1" ht="9" customHeight="1">
      <c r="A23" s="201"/>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6"/>
      <c r="AO23" s="332"/>
      <c r="AP23" s="332"/>
      <c r="AQ23" s="332"/>
      <c r="AR23" s="204"/>
      <c r="AS23" s="204"/>
      <c r="AT23" s="204"/>
      <c r="AU23" s="204"/>
      <c r="AV23" s="204"/>
      <c r="AW23" s="204"/>
    </row>
    <row r="24" spans="2:10" ht="39.75" customHeight="1">
      <c r="B24" s="595" t="str">
        <f>IF(D21="x","inserire nello spazio seguente di giornate agrituristiche riportate nell'allegato 7 collegato all'investimento","opzione non spuntata")</f>
        <v>opzione non spuntata</v>
      </c>
      <c r="C24" s="661"/>
      <c r="D24" s="661"/>
      <c r="E24" s="662"/>
      <c r="F24" s="441"/>
      <c r="G24" s="459">
        <v>0</v>
      </c>
      <c r="H24" s="461"/>
      <c r="I24" s="462"/>
      <c r="J24" s="349"/>
    </row>
    <row r="25" spans="1:49" s="196" customFormat="1" ht="9" customHeight="1">
      <c r="A25" s="201"/>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6"/>
      <c r="AO25" s="332"/>
      <c r="AP25" s="332"/>
      <c r="AQ25" s="332"/>
      <c r="AR25" s="204"/>
      <c r="AS25" s="204"/>
      <c r="AT25" s="204"/>
      <c r="AU25" s="204"/>
      <c r="AV25" s="204"/>
      <c r="AW25" s="204"/>
    </row>
    <row r="26" spans="2:10" ht="39.75" customHeight="1">
      <c r="B26" s="574" t="s">
        <v>477</v>
      </c>
      <c r="C26" s="575"/>
      <c r="D26" s="388"/>
      <c r="E26" s="347"/>
      <c r="F26" s="231"/>
      <c r="G26" s="444"/>
      <c r="H26" s="445"/>
      <c r="I26" s="445"/>
      <c r="J26" s="349"/>
    </row>
    <row r="27" spans="1:49" s="196" customFormat="1" ht="9" customHeight="1">
      <c r="A27" s="201"/>
      <c r="B27" s="215"/>
      <c r="C27" s="215"/>
      <c r="D27" s="215"/>
      <c r="E27" s="215"/>
      <c r="F27" s="215"/>
      <c r="G27" s="445"/>
      <c r="H27" s="445"/>
      <c r="I27" s="44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6"/>
      <c r="AO27" s="332"/>
      <c r="AP27" s="332"/>
      <c r="AQ27" s="332"/>
      <c r="AR27" s="204"/>
      <c r="AS27" s="204"/>
      <c r="AT27" s="204"/>
      <c r="AU27" s="204"/>
      <c r="AV27" s="204"/>
      <c r="AW27" s="204"/>
    </row>
    <row r="28" spans="2:10" ht="39.75" customHeight="1">
      <c r="B28" s="595" t="str">
        <f>IF(D26="x","inserire nello spazio seguente il numero di giornate agrituristiche calcolate in base alle disposizioni attuative della LR 37/2007","opzione non spuntata")</f>
        <v>opzione non spuntata</v>
      </c>
      <c r="C28" s="661"/>
      <c r="D28" s="661"/>
      <c r="E28" s="662"/>
      <c r="F28" s="441"/>
      <c r="G28" s="459">
        <v>0</v>
      </c>
      <c r="H28" s="461"/>
      <c r="I28" s="462"/>
      <c r="J28" s="349"/>
    </row>
    <row r="29" spans="1:49" s="196" customFormat="1" ht="9" customHeight="1" thickBot="1">
      <c r="A29" s="201"/>
      <c r="B29" s="449"/>
      <c r="C29" s="449"/>
      <c r="D29" s="449"/>
      <c r="E29" s="449"/>
      <c r="F29" s="449"/>
      <c r="G29" s="449"/>
      <c r="H29" s="449"/>
      <c r="I29" s="449"/>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6"/>
      <c r="AO29" s="332"/>
      <c r="AP29" s="332"/>
      <c r="AQ29" s="332"/>
      <c r="AR29" s="204"/>
      <c r="AS29" s="204"/>
      <c r="AT29" s="204"/>
      <c r="AU29" s="204"/>
      <c r="AV29" s="204"/>
      <c r="AW29" s="204"/>
    </row>
    <row r="30" spans="1:62" s="468" customFormat="1" ht="60" customHeight="1" thickBot="1">
      <c r="A30" s="465"/>
      <c r="B30" s="452" t="s">
        <v>487</v>
      </c>
      <c r="C30" s="388"/>
      <c r="D30" s="454"/>
      <c r="E30" s="476" t="s">
        <v>492</v>
      </c>
      <c r="F30" s="454"/>
      <c r="G30" s="477"/>
      <c r="H30" s="476" t="s">
        <v>493</v>
      </c>
      <c r="I30" s="477"/>
      <c r="J30" s="466"/>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BJ30" s="469"/>
    </row>
    <row r="31" spans="1:49" s="196" customFormat="1" ht="9" customHeight="1">
      <c r="A31" s="201"/>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6"/>
      <c r="AO31" s="332"/>
      <c r="AP31" s="332"/>
      <c r="AQ31" s="332"/>
      <c r="AR31" s="204"/>
      <c r="AS31" s="204"/>
      <c r="AT31" s="204"/>
      <c r="AU31" s="204"/>
      <c r="AV31" s="204"/>
      <c r="AW31" s="204"/>
    </row>
    <row r="32" spans="2:10" ht="39.75" customHeight="1">
      <c r="B32" s="574" t="s">
        <v>478</v>
      </c>
      <c r="C32" s="575"/>
      <c r="D32" s="388"/>
      <c r="E32" s="347"/>
      <c r="F32" s="231"/>
      <c r="G32" s="576" t="str">
        <f>IF(D32="x","controllare di aver spuntato il punto 1.1.1 del foglio PrevFD e di aver seguito le relative indicazioni","opzione non spuntata")</f>
        <v>opzione non spuntata</v>
      </c>
      <c r="H32" s="663"/>
      <c r="I32" s="664"/>
      <c r="J32" s="349"/>
    </row>
    <row r="33" spans="2:10" ht="39.75" customHeight="1">
      <c r="B33" s="436"/>
      <c r="C33" s="437"/>
      <c r="D33" s="344"/>
      <c r="E33" s="347"/>
      <c r="F33" s="444"/>
      <c r="G33" s="665"/>
      <c r="H33" s="666"/>
      <c r="I33" s="667"/>
      <c r="J33" s="349"/>
    </row>
    <row r="34" spans="1:49" s="196" customFormat="1" ht="9" customHeight="1">
      <c r="A34" s="201"/>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6"/>
      <c r="AO34" s="332"/>
      <c r="AP34" s="332"/>
      <c r="AQ34" s="332"/>
      <c r="AR34" s="204"/>
      <c r="AS34" s="204"/>
      <c r="AT34" s="204"/>
      <c r="AU34" s="204"/>
      <c r="AV34" s="204"/>
      <c r="AW34" s="204"/>
    </row>
    <row r="35" spans="2:10" ht="39.75" customHeight="1">
      <c r="B35" s="595" t="str">
        <f>IF(D32="x","inserire nello spazio seguente il numero di persone da ricevere per l'attività di fattoria didattica riportate nell'allegato 7 collegato all'investimento","opzione non spuntata")</f>
        <v>opzione non spuntata</v>
      </c>
      <c r="C35" s="661"/>
      <c r="D35" s="661"/>
      <c r="E35" s="662"/>
      <c r="F35" s="441"/>
      <c r="G35" s="458">
        <v>0</v>
      </c>
      <c r="H35" s="443" t="s">
        <v>445</v>
      </c>
      <c r="I35" s="451">
        <f>G35*0.04</f>
        <v>0</v>
      </c>
      <c r="J35" s="349"/>
    </row>
    <row r="36" spans="1:49" s="196" customFormat="1" ht="9" customHeight="1">
      <c r="A36" s="201"/>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6"/>
      <c r="AO36" s="332"/>
      <c r="AP36" s="332"/>
      <c r="AQ36" s="332"/>
      <c r="AR36" s="204"/>
      <c r="AS36" s="204"/>
      <c r="AT36" s="204"/>
      <c r="AU36" s="204"/>
      <c r="AV36" s="204"/>
      <c r="AW36" s="204"/>
    </row>
    <row r="37" spans="2:10" ht="39.75" customHeight="1">
      <c r="B37" s="574" t="s">
        <v>479</v>
      </c>
      <c r="C37" s="575"/>
      <c r="D37" s="388"/>
      <c r="E37" s="347"/>
      <c r="F37" s="231"/>
      <c r="G37" s="444"/>
      <c r="H37" s="445"/>
      <c r="I37" s="445"/>
      <c r="J37" s="349"/>
    </row>
    <row r="38" spans="1:49" s="196" customFormat="1" ht="9" customHeight="1">
      <c r="A38" s="201"/>
      <c r="B38" s="215"/>
      <c r="C38" s="215"/>
      <c r="D38" s="215"/>
      <c r="E38" s="215"/>
      <c r="F38" s="215"/>
      <c r="G38" s="445"/>
      <c r="H38" s="445"/>
      <c r="I38" s="44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6"/>
      <c r="AO38" s="332"/>
      <c r="AP38" s="332"/>
      <c r="AQ38" s="332"/>
      <c r="AR38" s="204"/>
      <c r="AS38" s="204"/>
      <c r="AT38" s="204"/>
      <c r="AU38" s="204"/>
      <c r="AV38" s="204"/>
      <c r="AW38" s="204"/>
    </row>
    <row r="39" spans="2:10" ht="39.75" customHeight="1">
      <c r="B39" s="595" t="str">
        <f>IF(D37="x","inserire nello spazio seguente il numero di persone da ricevere per l'attività di fattoria didattica prevista","opzione non spuntata")</f>
        <v>opzione non spuntata</v>
      </c>
      <c r="C39" s="661"/>
      <c r="D39" s="661"/>
      <c r="E39" s="662"/>
      <c r="F39" s="441"/>
      <c r="G39" s="458">
        <v>0</v>
      </c>
      <c r="H39" s="443" t="s">
        <v>445</v>
      </c>
      <c r="I39" s="455">
        <f>G39*0.04</f>
        <v>0</v>
      </c>
      <c r="J39" s="349"/>
    </row>
    <row r="40" spans="1:49" s="196" customFormat="1" ht="9" customHeight="1" thickBot="1">
      <c r="A40" s="201"/>
      <c r="B40" s="449"/>
      <c r="C40" s="449"/>
      <c r="D40" s="449"/>
      <c r="E40" s="449"/>
      <c r="F40" s="449"/>
      <c r="G40" s="449"/>
      <c r="H40" s="449"/>
      <c r="I40" s="449"/>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6"/>
      <c r="AO40" s="332"/>
      <c r="AP40" s="332"/>
      <c r="AQ40" s="332"/>
      <c r="AR40" s="204"/>
      <c r="AS40" s="204"/>
      <c r="AT40" s="204"/>
      <c r="AU40" s="204"/>
      <c r="AV40" s="204"/>
      <c r="AW40" s="204"/>
    </row>
    <row r="41" spans="1:49" s="196" customFormat="1" ht="9" customHeight="1" thickBot="1">
      <c r="A41" s="201"/>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6"/>
      <c r="AO41" s="332"/>
      <c r="AP41" s="332"/>
      <c r="AQ41" s="332"/>
      <c r="AR41" s="204"/>
      <c r="AS41" s="204"/>
      <c r="AT41" s="204"/>
      <c r="AU41" s="204"/>
      <c r="AV41" s="204"/>
      <c r="AW41" s="204"/>
    </row>
    <row r="42" spans="1:62" s="468" customFormat="1" ht="60" customHeight="1" thickBot="1">
      <c r="A42" s="465"/>
      <c r="B42" s="452" t="s">
        <v>485</v>
      </c>
      <c r="C42" s="388"/>
      <c r="D42" s="454"/>
      <c r="E42" s="476" t="s">
        <v>492</v>
      </c>
      <c r="F42" s="454"/>
      <c r="G42" s="477"/>
      <c r="H42" s="476" t="s">
        <v>493</v>
      </c>
      <c r="I42" s="477"/>
      <c r="J42" s="466"/>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BJ42" s="469"/>
    </row>
    <row r="43" spans="1:49" s="196" customFormat="1" ht="9" customHeight="1">
      <c r="A43" s="201"/>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6"/>
      <c r="AO43" s="332"/>
      <c r="AP43" s="332"/>
      <c r="AQ43" s="332"/>
      <c r="AR43" s="204"/>
      <c r="AS43" s="204"/>
      <c r="AT43" s="204"/>
      <c r="AU43" s="204"/>
      <c r="AV43" s="204"/>
      <c r="AW43" s="204"/>
    </row>
    <row r="44" spans="1:49" s="196" customFormat="1" ht="55.5" customHeight="1">
      <c r="A44" s="201"/>
      <c r="B44" s="215"/>
      <c r="C44" s="215"/>
      <c r="D44" s="215"/>
      <c r="E44" s="659" t="s">
        <v>483</v>
      </c>
      <c r="F44" s="660"/>
      <c r="G44" s="660"/>
      <c r="H44" s="660"/>
      <c r="I44" s="660"/>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6"/>
      <c r="AO44" s="332"/>
      <c r="AP44" s="332"/>
      <c r="AQ44" s="332"/>
      <c r="AR44" s="204"/>
      <c r="AS44" s="204"/>
      <c r="AT44" s="204"/>
      <c r="AU44" s="204"/>
      <c r="AV44" s="204"/>
      <c r="AW44" s="204"/>
    </row>
    <row r="45" spans="1:49" s="196" customFormat="1" ht="9" customHeight="1">
      <c r="A45" s="201"/>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6"/>
      <c r="AO45" s="332"/>
      <c r="AP45" s="332"/>
      <c r="AQ45" s="332"/>
      <c r="AR45" s="204"/>
      <c r="AS45" s="204"/>
      <c r="AT45" s="204"/>
      <c r="AU45" s="204"/>
      <c r="AV45" s="204"/>
      <c r="AW45" s="204"/>
    </row>
    <row r="46" spans="2:10" ht="39.75" customHeight="1">
      <c r="B46" s="436"/>
      <c r="C46" s="674" t="s">
        <v>446</v>
      </c>
      <c r="D46" s="675"/>
      <c r="E46" s="675"/>
      <c r="F46" s="675"/>
      <c r="G46" s="675"/>
      <c r="H46" s="438" t="s">
        <v>447</v>
      </c>
      <c r="I46" s="388"/>
      <c r="J46" s="349"/>
    </row>
    <row r="47" spans="2:10" ht="39.75" customHeight="1">
      <c r="B47" s="436"/>
      <c r="C47" s="616"/>
      <c r="D47" s="616"/>
      <c r="E47" s="616"/>
      <c r="F47" s="616"/>
      <c r="G47" s="616"/>
      <c r="H47" s="438" t="s">
        <v>448</v>
      </c>
      <c r="I47" s="388"/>
      <c r="J47" s="349"/>
    </row>
    <row r="48" spans="1:49" s="475" customFormat="1" ht="9" customHeight="1">
      <c r="A48" s="471"/>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3"/>
      <c r="AO48" s="474"/>
      <c r="AP48" s="474"/>
      <c r="AQ48" s="474"/>
      <c r="AR48" s="204"/>
      <c r="AS48" s="204"/>
      <c r="AT48" s="204"/>
      <c r="AU48" s="204"/>
      <c r="AV48" s="204"/>
      <c r="AW48" s="204"/>
    </row>
    <row r="49" spans="2:10" ht="39.75" customHeight="1">
      <c r="B49" s="680" t="s">
        <v>469</v>
      </c>
      <c r="C49" s="681"/>
      <c r="D49" s="448"/>
      <c r="E49" s="448"/>
      <c r="F49" s="448"/>
      <c r="G49" s="448"/>
      <c r="H49" s="448"/>
      <c r="I49" s="448"/>
      <c r="J49" s="349"/>
    </row>
    <row r="50" spans="1:49" s="196" customFormat="1" ht="9" customHeight="1">
      <c r="A50" s="201"/>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6"/>
      <c r="AO50" s="332"/>
      <c r="AP50" s="332"/>
      <c r="AQ50" s="332"/>
      <c r="AR50" s="204"/>
      <c r="AS50" s="204"/>
      <c r="AT50" s="204"/>
      <c r="AU50" s="204"/>
      <c r="AV50" s="204"/>
      <c r="AW50" s="204"/>
    </row>
    <row r="51" spans="2:10" ht="39.75" customHeight="1">
      <c r="B51" s="447" t="s">
        <v>449</v>
      </c>
      <c r="C51" s="459">
        <v>0</v>
      </c>
      <c r="D51" s="445"/>
      <c r="E51" s="682" t="s">
        <v>450</v>
      </c>
      <c r="F51" s="504"/>
      <c r="G51" s="683"/>
      <c r="H51" s="459">
        <v>0</v>
      </c>
      <c r="I51" s="439"/>
      <c r="J51" s="349"/>
    </row>
    <row r="52" spans="2:10" ht="39.75" customHeight="1">
      <c r="B52" s="447" t="s">
        <v>451</v>
      </c>
      <c r="C52" s="459">
        <v>0</v>
      </c>
      <c r="D52" s="445"/>
      <c r="E52" s="682" t="s">
        <v>452</v>
      </c>
      <c r="F52" s="504"/>
      <c r="G52" s="683"/>
      <c r="H52" s="459">
        <v>0</v>
      </c>
      <c r="I52" s="439"/>
      <c r="J52" s="349"/>
    </row>
    <row r="53" spans="2:10" ht="79.5" customHeight="1">
      <c r="B53" s="447" t="s">
        <v>458</v>
      </c>
      <c r="C53" s="459">
        <v>0</v>
      </c>
      <c r="D53" s="445"/>
      <c r="E53" s="682" t="s">
        <v>454</v>
      </c>
      <c r="F53" s="504"/>
      <c r="G53" s="683"/>
      <c r="H53" s="459">
        <v>0</v>
      </c>
      <c r="I53" s="439"/>
      <c r="J53" s="349"/>
    </row>
    <row r="54" spans="2:10" ht="39.75" customHeight="1">
      <c r="B54" s="447" t="s">
        <v>453</v>
      </c>
      <c r="C54" s="459">
        <v>0</v>
      </c>
      <c r="D54" s="445"/>
      <c r="E54" s="682" t="s">
        <v>455</v>
      </c>
      <c r="F54" s="504"/>
      <c r="G54" s="683"/>
      <c r="H54" s="459">
        <v>0</v>
      </c>
      <c r="I54" s="439"/>
      <c r="J54" s="349"/>
    </row>
    <row r="55" spans="2:10" ht="39.75" customHeight="1">
      <c r="B55" s="447" t="s">
        <v>459</v>
      </c>
      <c r="C55" s="460">
        <v>0</v>
      </c>
      <c r="D55" s="445"/>
      <c r="E55" s="682" t="s">
        <v>456</v>
      </c>
      <c r="F55" s="504"/>
      <c r="G55" s="683"/>
      <c r="H55" s="459">
        <v>0</v>
      </c>
      <c r="I55" s="439"/>
      <c r="J55" s="349"/>
    </row>
    <row r="56" spans="2:10" ht="39.75" customHeight="1">
      <c r="B56" s="447" t="s">
        <v>467</v>
      </c>
      <c r="C56" s="698" t="s">
        <v>457</v>
      </c>
      <c r="D56" s="699"/>
      <c r="E56" s="699"/>
      <c r="F56" s="699"/>
      <c r="G56" s="700"/>
      <c r="H56" s="459">
        <v>0</v>
      </c>
      <c r="I56" s="439"/>
      <c r="J56" s="349"/>
    </row>
    <row r="57" spans="1:49" s="196" customFormat="1" ht="9" customHeight="1">
      <c r="A57" s="201"/>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6"/>
      <c r="AO57" s="332"/>
      <c r="AP57" s="332"/>
      <c r="AQ57" s="332"/>
      <c r="AR57" s="204"/>
      <c r="AS57" s="204"/>
      <c r="AT57" s="204"/>
      <c r="AU57" s="204"/>
      <c r="AV57" s="204"/>
      <c r="AW57" s="204"/>
    </row>
    <row r="58" spans="2:10" ht="39.75" customHeight="1">
      <c r="B58" s="436"/>
      <c r="C58" s="445"/>
      <c r="D58" s="445"/>
      <c r="E58" s="682" t="s">
        <v>460</v>
      </c>
      <c r="F58" s="504"/>
      <c r="G58" s="683"/>
      <c r="H58" s="455">
        <f>C51+H51+C52+H52+C53+H53+C54+H54+C55+H55+H56</f>
        <v>0</v>
      </c>
      <c r="I58" s="439"/>
      <c r="J58" s="349"/>
    </row>
    <row r="59" spans="1:49" s="196" customFormat="1" ht="9" customHeight="1" thickBot="1">
      <c r="A59" s="201"/>
      <c r="B59" s="449"/>
      <c r="C59" s="449"/>
      <c r="D59" s="449"/>
      <c r="E59" s="449"/>
      <c r="F59" s="449"/>
      <c r="G59" s="449"/>
      <c r="H59" s="449"/>
      <c r="I59" s="449"/>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6"/>
      <c r="AO59" s="332"/>
      <c r="AP59" s="332"/>
      <c r="AQ59" s="332"/>
      <c r="AR59" s="204"/>
      <c r="AS59" s="204"/>
      <c r="AT59" s="204"/>
      <c r="AU59" s="204"/>
      <c r="AV59" s="204"/>
      <c r="AW59" s="204"/>
    </row>
    <row r="60" spans="1:62" s="468" customFormat="1" ht="74.25" customHeight="1" thickBot="1">
      <c r="A60" s="465"/>
      <c r="B60" s="478" t="s">
        <v>488</v>
      </c>
      <c r="C60" s="388"/>
      <c r="D60" s="454"/>
      <c r="E60" s="476" t="s">
        <v>492</v>
      </c>
      <c r="F60" s="454"/>
      <c r="G60" s="477"/>
      <c r="H60" s="476" t="s">
        <v>493</v>
      </c>
      <c r="I60" s="477"/>
      <c r="J60" s="466"/>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BJ60" s="469"/>
    </row>
    <row r="61" spans="2:10" ht="56.25" customHeight="1">
      <c r="B61" s="600" t="s">
        <v>461</v>
      </c>
      <c r="C61" s="676"/>
      <c r="D61" s="676"/>
      <c r="E61" s="676"/>
      <c r="F61" s="676"/>
      <c r="G61" s="676"/>
      <c r="H61" s="676"/>
      <c r="I61" s="676"/>
      <c r="J61" s="349"/>
    </row>
    <row r="62" spans="1:49" s="196" customFormat="1" ht="9" customHeight="1">
      <c r="A62" s="201"/>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6"/>
      <c r="AO62" s="332"/>
      <c r="AP62" s="332"/>
      <c r="AQ62" s="332"/>
      <c r="AR62" s="204"/>
      <c r="AS62" s="204"/>
      <c r="AT62" s="204"/>
      <c r="AU62" s="204"/>
      <c r="AV62" s="204"/>
      <c r="AW62" s="204"/>
    </row>
    <row r="63" spans="2:10" ht="63.75" customHeight="1">
      <c r="B63" s="447" t="s">
        <v>490</v>
      </c>
      <c r="C63" s="677"/>
      <c r="D63" s="678"/>
      <c r="E63" s="678"/>
      <c r="F63" s="678"/>
      <c r="G63" s="678"/>
      <c r="H63" s="679"/>
      <c r="I63" s="439"/>
      <c r="J63" s="349"/>
    </row>
    <row r="64" spans="2:10" ht="63.75" customHeight="1">
      <c r="B64" s="447" t="s">
        <v>491</v>
      </c>
      <c r="C64" s="677"/>
      <c r="D64" s="678"/>
      <c r="E64" s="678"/>
      <c r="F64" s="678"/>
      <c r="G64" s="678"/>
      <c r="H64" s="679"/>
      <c r="I64" s="439"/>
      <c r="J64" s="349"/>
    </row>
    <row r="65" spans="1:49" s="196" customFormat="1" ht="9" customHeight="1">
      <c r="A65" s="201"/>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6"/>
      <c r="AO65" s="332"/>
      <c r="AP65" s="332"/>
      <c r="AQ65" s="332"/>
      <c r="AR65" s="204"/>
      <c r="AS65" s="204"/>
      <c r="AT65" s="204"/>
      <c r="AU65" s="204"/>
      <c r="AV65" s="204"/>
      <c r="AW65" s="204"/>
    </row>
    <row r="66" spans="2:10" ht="39.75" customHeight="1">
      <c r="B66" s="680" t="s">
        <v>470</v>
      </c>
      <c r="C66" s="681"/>
      <c r="D66" s="448"/>
      <c r="E66" s="448"/>
      <c r="F66" s="448"/>
      <c r="G66" s="448"/>
      <c r="H66" s="448"/>
      <c r="I66" s="448"/>
      <c r="J66" s="349"/>
    </row>
    <row r="67" spans="1:49" s="196" customFormat="1" ht="9" customHeight="1">
      <c r="A67" s="201"/>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6"/>
      <c r="AO67" s="332"/>
      <c r="AP67" s="332"/>
      <c r="AQ67" s="332"/>
      <c r="AR67" s="204"/>
      <c r="AS67" s="204"/>
      <c r="AT67" s="204"/>
      <c r="AU67" s="204"/>
      <c r="AV67" s="204"/>
      <c r="AW67" s="204"/>
    </row>
    <row r="68" spans="2:10" ht="39.75" customHeight="1">
      <c r="B68" s="447" t="s">
        <v>463</v>
      </c>
      <c r="C68" s="459">
        <v>0</v>
      </c>
      <c r="D68" s="445"/>
      <c r="E68" s="682" t="s">
        <v>464</v>
      </c>
      <c r="F68" s="682"/>
      <c r="G68" s="682"/>
      <c r="H68" s="697"/>
      <c r="I68" s="446">
        <v>0</v>
      </c>
      <c r="J68" s="349"/>
    </row>
    <row r="69" spans="2:10" ht="39.75" customHeight="1">
      <c r="B69" s="447" t="s">
        <v>465</v>
      </c>
      <c r="C69" s="459">
        <v>0</v>
      </c>
      <c r="D69" s="445"/>
      <c r="E69" s="682" t="s">
        <v>466</v>
      </c>
      <c r="F69" s="682"/>
      <c r="G69" s="682"/>
      <c r="H69" s="697"/>
      <c r="I69" s="446">
        <v>0</v>
      </c>
      <c r="J69" s="349"/>
    </row>
    <row r="70" spans="2:10" ht="39.75" customHeight="1">
      <c r="B70" s="447" t="s">
        <v>468</v>
      </c>
      <c r="C70" s="460">
        <v>0</v>
      </c>
      <c r="D70" s="445"/>
      <c r="E70" s="445"/>
      <c r="F70" s="445"/>
      <c r="G70" s="453"/>
      <c r="H70" s="438"/>
      <c r="I70" s="439"/>
      <c r="J70" s="349"/>
    </row>
    <row r="71" spans="2:10" ht="39.75" customHeight="1">
      <c r="B71" s="447" t="s">
        <v>467</v>
      </c>
      <c r="C71" s="698" t="s">
        <v>457</v>
      </c>
      <c r="D71" s="699"/>
      <c r="E71" s="699"/>
      <c r="F71" s="699"/>
      <c r="G71" s="700"/>
      <c r="H71" s="459">
        <v>0</v>
      </c>
      <c r="I71" s="439"/>
      <c r="J71" s="349"/>
    </row>
    <row r="72" spans="1:49" s="196" customFormat="1" ht="9" customHeight="1">
      <c r="A72" s="201"/>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6"/>
      <c r="AO72" s="332"/>
      <c r="AP72" s="332"/>
      <c r="AQ72" s="332"/>
      <c r="AR72" s="204"/>
      <c r="AS72" s="204"/>
      <c r="AT72" s="204"/>
      <c r="AU72" s="204"/>
      <c r="AV72" s="204"/>
      <c r="AW72" s="204"/>
    </row>
    <row r="73" spans="2:10" ht="39.75" customHeight="1">
      <c r="B73" s="436"/>
      <c r="C73" s="445"/>
      <c r="D73" s="445"/>
      <c r="E73" s="682" t="s">
        <v>462</v>
      </c>
      <c r="F73" s="504"/>
      <c r="G73" s="683"/>
      <c r="H73" s="455">
        <f>C68+I68+C69+I69+C70+H71</f>
        <v>0</v>
      </c>
      <c r="I73" s="439"/>
      <c r="J73" s="349"/>
    </row>
    <row r="74" spans="1:49" s="196" customFormat="1" ht="9" customHeight="1" thickBot="1">
      <c r="A74" s="201"/>
      <c r="B74" s="449"/>
      <c r="C74" s="449"/>
      <c r="D74" s="449"/>
      <c r="E74" s="449"/>
      <c r="F74" s="449"/>
      <c r="G74" s="449"/>
      <c r="H74" s="449"/>
      <c r="I74" s="449"/>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6"/>
      <c r="AO74" s="332"/>
      <c r="AP74" s="332"/>
      <c r="AQ74" s="332"/>
      <c r="AR74" s="204"/>
      <c r="AS74" s="204"/>
      <c r="AT74" s="204"/>
      <c r="AU74" s="204"/>
      <c r="AV74" s="204"/>
      <c r="AW74" s="204"/>
    </row>
    <row r="75" spans="2:10" ht="39.75" customHeight="1">
      <c r="B75" s="436"/>
      <c r="C75" s="445"/>
      <c r="D75" s="445"/>
      <c r="E75" s="445"/>
      <c r="F75" s="445"/>
      <c r="G75" s="453"/>
      <c r="H75" s="438"/>
      <c r="I75" s="439"/>
      <c r="J75" s="349"/>
    </row>
    <row r="76" spans="1:49" s="196" customFormat="1" ht="9" customHeight="1">
      <c r="A76" s="201"/>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6"/>
      <c r="AO76" s="332"/>
      <c r="AP76" s="332"/>
      <c r="AQ76" s="332"/>
      <c r="AR76" s="204"/>
      <c r="AS76" s="204"/>
      <c r="AT76" s="204"/>
      <c r="AU76" s="204"/>
      <c r="AV76" s="204"/>
      <c r="AW76" s="204"/>
    </row>
    <row r="77" spans="2:10" ht="39.75" customHeight="1">
      <c r="B77" s="701" t="s">
        <v>471</v>
      </c>
      <c r="C77" s="702"/>
      <c r="D77" s="702"/>
      <c r="E77" s="702"/>
      <c r="F77" s="445"/>
      <c r="G77" s="455">
        <f>I6+G24+G28+I35+I39+H58+H73</f>
        <v>0</v>
      </c>
      <c r="H77" s="438"/>
      <c r="I77" s="439"/>
      <c r="J77" s="349"/>
    </row>
    <row r="78" spans="1:49" s="196" customFormat="1" ht="9" customHeight="1">
      <c r="A78" s="201"/>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6"/>
      <c r="AO78" s="332"/>
      <c r="AP78" s="332"/>
      <c r="AQ78" s="332"/>
      <c r="AR78" s="204"/>
      <c r="AS78" s="204"/>
      <c r="AT78" s="204"/>
      <c r="AU78" s="204"/>
      <c r="AV78" s="204"/>
      <c r="AW78" s="204"/>
    </row>
    <row r="79" spans="2:10" ht="48" customHeight="1">
      <c r="B79" s="684" t="s">
        <v>472</v>
      </c>
      <c r="C79" s="616"/>
      <c r="D79" s="616"/>
      <c r="E79" s="616"/>
      <c r="F79" s="454"/>
      <c r="G79" s="685" t="str">
        <f>IF(OR(D6="x",D8="x"),B105,"CREAZIONE DI NUOVA ATTIVITA' EXTRA-AGRICOLA IN AGGIUNTA A QUELLE ESISTENTI NON PREVISTA")</f>
        <v>CREAZIONE DI NUOVA ATTIVITA' EXTRA-AGRICOLA IN AGGIUNTA A QUELLE ESISTENTI NON PREVISTA</v>
      </c>
      <c r="H79" s="686"/>
      <c r="I79" s="687"/>
      <c r="J79" s="349"/>
    </row>
    <row r="80" spans="2:10" ht="20.25" customHeight="1">
      <c r="B80" s="436"/>
      <c r="C80" s="437"/>
      <c r="D80" s="351"/>
      <c r="E80" s="347"/>
      <c r="F80" s="347"/>
      <c r="G80" s="688"/>
      <c r="H80" s="689"/>
      <c r="I80" s="690"/>
      <c r="J80" s="349"/>
    </row>
    <row r="81" spans="1:62" s="230" customFormat="1" ht="20.25" customHeight="1">
      <c r="A81" s="227"/>
      <c r="B81" s="436"/>
      <c r="C81" s="437"/>
      <c r="D81" s="351"/>
      <c r="E81" s="347"/>
      <c r="F81" s="347"/>
      <c r="G81" s="688"/>
      <c r="H81" s="689"/>
      <c r="I81" s="690"/>
      <c r="J81" s="349"/>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2"/>
    </row>
    <row r="82" spans="1:62" s="230" customFormat="1" ht="20.25" customHeight="1">
      <c r="A82" s="227"/>
      <c r="B82" s="436"/>
      <c r="C82" s="437"/>
      <c r="D82" s="351"/>
      <c r="E82" s="347"/>
      <c r="F82" s="347"/>
      <c r="G82" s="691"/>
      <c r="H82" s="692"/>
      <c r="I82" s="693"/>
      <c r="J82" s="349"/>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2"/>
    </row>
    <row r="83" spans="1:62" s="230" customFormat="1" ht="20.25" customHeight="1">
      <c r="A83" s="227"/>
      <c r="B83" s="436"/>
      <c r="C83" s="437"/>
      <c r="D83" s="351"/>
      <c r="E83" s="347"/>
      <c r="F83" s="347"/>
      <c r="G83" s="457"/>
      <c r="H83" s="457"/>
      <c r="I83" s="457"/>
      <c r="J83" s="349"/>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2"/>
    </row>
    <row r="84" spans="1:62" s="230" customFormat="1" ht="39" customHeight="1">
      <c r="A84" s="227"/>
      <c r="B84" s="655" t="s">
        <v>489</v>
      </c>
      <c r="C84" s="656"/>
      <c r="D84" s="656"/>
      <c r="E84" s="656"/>
      <c r="F84" s="464"/>
      <c r="G84" s="479">
        <f>COUNTIF(C19,"x")+COUNTIF(C30,"x")+COUNTIF(C42,"x")+COUNTIF(C60,"x")</f>
        <v>0</v>
      </c>
      <c r="H84" s="457"/>
      <c r="I84" s="457"/>
      <c r="J84" s="349"/>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2"/>
    </row>
    <row r="85" spans="1:62" s="230" customFormat="1" ht="20.25" customHeight="1">
      <c r="A85" s="227"/>
      <c r="B85" s="436"/>
      <c r="C85" s="437"/>
      <c r="D85" s="351"/>
      <c r="E85" s="347"/>
      <c r="F85" s="347"/>
      <c r="G85" s="435"/>
      <c r="H85" s="435"/>
      <c r="I85" s="435"/>
      <c r="J85" s="349"/>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2"/>
    </row>
    <row r="105" ht="20.25" customHeight="1">
      <c r="B105" s="231" t="str">
        <f>IF(G77&lt;H13,"RAPPORTO PREVALENZA RISPETTATO",IF(G77&gt;=H13,"ATTENZIONE RAPPORTO PREVALENZA NON RISPETTATO"))</f>
        <v>ATTENZIONE RAPPORTO PREVALENZA NON RISPETTATO</v>
      </c>
    </row>
  </sheetData>
  <sheetProtection sheet="1" objects="1" scenarios="1"/>
  <mergeCells count="40">
    <mergeCell ref="B79:E79"/>
    <mergeCell ref="G79:I82"/>
    <mergeCell ref="B8:C8"/>
    <mergeCell ref="B15:I15"/>
    <mergeCell ref="B21:C21"/>
    <mergeCell ref="G21:I22"/>
    <mergeCell ref="B24:E24"/>
    <mergeCell ref="B26:C26"/>
    <mergeCell ref="B66:C66"/>
    <mergeCell ref="E68:H68"/>
    <mergeCell ref="E69:H69"/>
    <mergeCell ref="C71:G71"/>
    <mergeCell ref="E73:G73"/>
    <mergeCell ref="B77:E77"/>
    <mergeCell ref="C56:G56"/>
    <mergeCell ref="E58:G58"/>
    <mergeCell ref="C63:H63"/>
    <mergeCell ref="C64:H64"/>
    <mergeCell ref="B49:C49"/>
    <mergeCell ref="E51:G51"/>
    <mergeCell ref="E52:G52"/>
    <mergeCell ref="E53:G53"/>
    <mergeCell ref="E54:G54"/>
    <mergeCell ref="E55:G55"/>
    <mergeCell ref="B6:C6"/>
    <mergeCell ref="E6:H6"/>
    <mergeCell ref="B84:E84"/>
    <mergeCell ref="A1:J2"/>
    <mergeCell ref="E44:I44"/>
    <mergeCell ref="B13:E13"/>
    <mergeCell ref="B32:C32"/>
    <mergeCell ref="G32:I33"/>
    <mergeCell ref="B28:E28"/>
    <mergeCell ref="B16:I16"/>
    <mergeCell ref="B17:I17"/>
    <mergeCell ref="B35:E35"/>
    <mergeCell ref="B37:C37"/>
    <mergeCell ref="B39:E39"/>
    <mergeCell ref="C46:G47"/>
    <mergeCell ref="B61:I61"/>
  </mergeCells>
  <conditionalFormatting sqref="I51 I56 I58 I63:I64 I70 I73 I75 I77">
    <cfRule type="cellIs" priority="5" dxfId="0" operator="equal">
      <formula>"si"</formula>
    </cfRule>
    <cfRule type="cellIs" priority="6" dxfId="1" operator="equal">
      <formula>"NO"</formula>
    </cfRule>
  </conditionalFormatting>
  <conditionalFormatting sqref="I52:I55">
    <cfRule type="cellIs" priority="3" dxfId="0" operator="equal">
      <formula>"si"</formula>
    </cfRule>
    <cfRule type="cellIs" priority="4" dxfId="1" operator="equal">
      <formula>"NO"</formula>
    </cfRule>
  </conditionalFormatting>
  <conditionalFormatting sqref="I71">
    <cfRule type="cellIs" priority="1" dxfId="0" operator="equal">
      <formula>"si"</formula>
    </cfRule>
    <cfRule type="cellIs" priority="2" dxfId="1" operator="equal">
      <formula>"NO"</formula>
    </cfRule>
  </conditionalFormatting>
  <dataValidations count="1">
    <dataValidation type="list" allowBlank="1" showInputMessage="1" showErrorMessage="1" sqref="V31 V36 V29 V9:V12 V14 V34 V38 V40:V41">
      <formula1>AttivitàEX!#REF!</formula1>
    </dataValidation>
  </dataValidations>
  <printOptions horizontalCentered="1"/>
  <pageMargins left="0.1968503937007874" right="0.2362204724409449" top="0.2362204724409449" bottom="0.2362204724409449" header="0.2362204724409449" footer="0.2362204724409449"/>
  <pageSetup fitToHeight="2" horizontalDpi="600" verticalDpi="600" orientation="portrait" paperSize="9" scale="35" r:id="rId1"/>
  <headerFooter alignWithMargins="0">
    <oddFooter>&amp;L&amp;"Arial,Grassetto"&amp;14&amp;P/&amp;N&amp;R&amp;"Arial,Grassetto"&amp;14foglio &amp;A</oddFooter>
  </headerFooter>
  <rowBreaks count="1" manualBreakCount="1">
    <brk id="59" max="9" man="1"/>
  </rowBreaks>
</worksheet>
</file>

<file path=xl/worksheets/sheet6.xml><?xml version="1.0" encoding="utf-8"?>
<worksheet xmlns="http://schemas.openxmlformats.org/spreadsheetml/2006/main" xmlns:r="http://schemas.openxmlformats.org/officeDocument/2006/relationships">
  <dimension ref="A1:IV1031"/>
  <sheetViews>
    <sheetView showGridLines="0" tabSelected="1" view="pageBreakPreview" zoomScale="65" zoomScaleNormal="70" zoomScaleSheetLayoutView="65" zoomScalePageLayoutView="70" workbookViewId="0" topLeftCell="A1">
      <selection activeCell="AM14" sqref="AM14:AO14"/>
    </sheetView>
  </sheetViews>
  <sheetFormatPr defaultColWidth="3.7109375" defaultRowHeight="20.25" customHeight="1"/>
  <cols>
    <col min="1" max="36" width="3.7109375" style="196" customWidth="1"/>
    <col min="37" max="37" width="4.7109375" style="196" bestFit="1" customWidth="1"/>
    <col min="38" max="42" width="3.7109375" style="196" customWidth="1"/>
    <col min="43" max="43" width="5.28125" style="196" bestFit="1" customWidth="1"/>
    <col min="44" max="44" width="5.8515625" style="196" customWidth="1"/>
    <col min="45" max="45" width="14.00390625" style="196" bestFit="1" customWidth="1"/>
    <col min="46" max="49" width="3.7109375" style="196" customWidth="1"/>
    <col min="50" max="50" width="7.57421875" style="196" bestFit="1" customWidth="1"/>
    <col min="51" max="51" width="3.7109375" style="196" customWidth="1"/>
    <col min="52" max="52" width="8.28125" style="196" bestFit="1" customWidth="1"/>
    <col min="53" max="16384" width="3.7109375" style="196" customWidth="1"/>
  </cols>
  <sheetData>
    <row r="1" spans="1:78" s="71" customFormat="1" ht="30">
      <c r="A1" s="703" t="s">
        <v>293</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4"/>
      <c r="BF1" s="704"/>
      <c r="BG1" s="704"/>
      <c r="BH1" s="416"/>
      <c r="BI1" s="416"/>
      <c r="BJ1" s="309"/>
      <c r="BK1" s="309"/>
      <c r="BL1" s="309"/>
      <c r="BM1" s="309"/>
      <c r="BN1" s="309"/>
      <c r="BO1" s="309"/>
      <c r="BP1" s="309"/>
      <c r="BQ1" s="309"/>
      <c r="BR1" s="309"/>
      <c r="BS1" s="309"/>
      <c r="BT1" s="309"/>
      <c r="BU1" s="309"/>
      <c r="BV1" s="309"/>
      <c r="BW1" s="309"/>
      <c r="BX1" s="309"/>
      <c r="BY1" s="309"/>
      <c r="BZ1" s="70"/>
    </row>
    <row r="2" spans="1:78" s="71" customFormat="1" ht="30">
      <c r="A2" s="703"/>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4"/>
      <c r="BF2" s="704"/>
      <c r="BG2" s="704"/>
      <c r="BH2" s="416"/>
      <c r="BI2" s="416"/>
      <c r="BJ2" s="309"/>
      <c r="BK2" s="309"/>
      <c r="BL2" s="309"/>
      <c r="BM2" s="309"/>
      <c r="BN2" s="309"/>
      <c r="BO2" s="309"/>
      <c r="BP2" s="309"/>
      <c r="BQ2" s="309"/>
      <c r="BR2" s="309"/>
      <c r="BS2" s="309"/>
      <c r="BT2" s="309"/>
      <c r="BU2" s="309"/>
      <c r="BV2" s="309"/>
      <c r="BW2" s="309"/>
      <c r="BX2" s="309"/>
      <c r="BY2" s="309"/>
      <c r="BZ2" s="70"/>
    </row>
    <row r="3" s="28" customFormat="1" ht="22.5">
      <c r="AS3" s="470" t="s">
        <v>481</v>
      </c>
    </row>
    <row r="4" spans="1:18" s="271" customFormat="1" ht="21">
      <c r="A4" s="832" t="s">
        <v>331</v>
      </c>
      <c r="B4" s="506"/>
      <c r="C4" s="506"/>
      <c r="D4" s="506"/>
      <c r="E4" s="833"/>
      <c r="F4" s="833"/>
      <c r="G4" s="833"/>
      <c r="H4" s="833"/>
      <c r="I4" s="833"/>
      <c r="J4" s="833"/>
      <c r="K4" s="833"/>
      <c r="L4" s="833"/>
      <c r="M4" s="833"/>
      <c r="N4" s="833"/>
      <c r="O4" s="833"/>
      <c r="P4" s="833"/>
      <c r="Q4" s="833"/>
      <c r="R4" s="833"/>
    </row>
    <row r="5" spans="1:4" s="271" customFormat="1" ht="21">
      <c r="A5" s="304" t="s">
        <v>332</v>
      </c>
      <c r="B5" s="327"/>
      <c r="C5" s="327"/>
      <c r="D5" s="327"/>
    </row>
    <row r="6" spans="1:4" s="271" customFormat="1" ht="21">
      <c r="A6" s="304" t="s">
        <v>394</v>
      </c>
      <c r="B6" s="327"/>
      <c r="C6" s="327"/>
      <c r="D6" s="327"/>
    </row>
    <row r="7" spans="1:56" s="271" customFormat="1" ht="21">
      <c r="A7" s="834" t="s">
        <v>333</v>
      </c>
      <c r="B7" s="835"/>
      <c r="C7" s="835"/>
      <c r="D7" s="835"/>
      <c r="E7" s="835"/>
      <c r="F7" s="835"/>
      <c r="G7" s="835"/>
      <c r="H7" s="835"/>
      <c r="I7" s="835"/>
      <c r="J7" s="835"/>
      <c r="K7" s="835"/>
      <c r="L7" s="835"/>
      <c r="M7" s="835"/>
      <c r="N7" s="835"/>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5"/>
      <c r="AW7" s="835"/>
      <c r="AX7" s="835"/>
      <c r="AY7" s="835"/>
      <c r="AZ7" s="835"/>
      <c r="BA7" s="835"/>
      <c r="BB7" s="835"/>
      <c r="BC7" s="835"/>
      <c r="BD7" s="835"/>
    </row>
    <row r="8" spans="1:56" s="271" customFormat="1" ht="21">
      <c r="A8" s="835"/>
      <c r="B8" s="835"/>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c r="AS8" s="835"/>
      <c r="AT8" s="835"/>
      <c r="AU8" s="835"/>
      <c r="AV8" s="835"/>
      <c r="AW8" s="835"/>
      <c r="AX8" s="835"/>
      <c r="AY8" s="835"/>
      <c r="AZ8" s="835"/>
      <c r="BA8" s="835"/>
      <c r="BB8" s="835"/>
      <c r="BC8" s="835"/>
      <c r="BD8" s="835"/>
    </row>
    <row r="9" spans="5:65" s="197" customFormat="1" ht="20.25" customHeight="1">
      <c r="E9" s="197" t="s">
        <v>330</v>
      </c>
      <c r="Y9" s="198"/>
      <c r="BM9" s="328"/>
    </row>
    <row r="10" spans="1:105" s="199" customFormat="1" ht="20.25" customHeight="1">
      <c r="A10" s="270" t="s">
        <v>161</v>
      </c>
      <c r="B10" s="27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row>
    <row r="11" s="200" customFormat="1" ht="20.25" customHeight="1"/>
    <row r="12" spans="2:50" s="200" customFormat="1" ht="20.25" customHeight="1">
      <c r="B12" s="203"/>
      <c r="C12" s="202" t="s">
        <v>148</v>
      </c>
      <c r="D12" s="203"/>
      <c r="E12" s="203"/>
      <c r="F12" s="203"/>
      <c r="G12" s="203"/>
      <c r="H12" s="203"/>
      <c r="I12" s="203"/>
      <c r="J12" s="724"/>
      <c r="K12" s="725"/>
      <c r="L12" s="725"/>
      <c r="M12" s="725"/>
      <c r="N12" s="725"/>
      <c r="O12" s="725"/>
      <c r="P12" s="725"/>
      <c r="Q12" s="725"/>
      <c r="R12" s="725"/>
      <c r="S12" s="725"/>
      <c r="T12" s="725"/>
      <c r="U12" s="725"/>
      <c r="V12" s="725"/>
      <c r="W12" s="725"/>
      <c r="X12" s="726"/>
      <c r="Y12" s="203"/>
      <c r="Z12" s="203"/>
      <c r="AA12" s="203"/>
      <c r="AB12" s="205"/>
      <c r="AC12" s="330"/>
      <c r="AD12" s="330"/>
      <c r="AE12" s="207"/>
      <c r="AF12" s="205"/>
      <c r="AG12" s="330"/>
      <c r="AH12" s="330"/>
      <c r="AI12" s="727"/>
      <c r="AJ12" s="727"/>
      <c r="AK12" s="727"/>
      <c r="AL12" s="727"/>
      <c r="AM12" s="727"/>
      <c r="AN12" s="727"/>
      <c r="AO12" s="727"/>
      <c r="AP12" s="727"/>
      <c r="AQ12" s="727"/>
      <c r="AR12" s="727"/>
      <c r="AS12" s="727"/>
      <c r="AT12" s="727"/>
      <c r="AU12" s="727"/>
      <c r="AV12" s="727"/>
      <c r="AW12" s="727"/>
      <c r="AX12" s="203"/>
    </row>
    <row r="13" spans="2:50" s="200" customFormat="1" ht="20.25" customHeight="1">
      <c r="B13" s="203"/>
      <c r="C13" s="202"/>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C13" s="203"/>
      <c r="AD13" s="203"/>
      <c r="AE13" s="202"/>
      <c r="AG13" s="203"/>
      <c r="AH13" s="203"/>
      <c r="AI13" s="203"/>
      <c r="AJ13" s="203"/>
      <c r="AK13" s="203"/>
      <c r="AL13" s="203"/>
      <c r="AM13" s="203"/>
      <c r="AN13" s="203"/>
      <c r="AO13" s="203"/>
      <c r="AP13" s="203"/>
      <c r="AQ13" s="203"/>
      <c r="AR13" s="203"/>
      <c r="AS13" s="203"/>
      <c r="AT13" s="203"/>
      <c r="AU13" s="203"/>
      <c r="AV13" s="203"/>
      <c r="AW13" s="203"/>
      <c r="AX13" s="203"/>
    </row>
    <row r="14" spans="2:50" s="200" customFormat="1" ht="20.25" customHeight="1">
      <c r="B14" s="203"/>
      <c r="C14" s="202" t="s">
        <v>155</v>
      </c>
      <c r="D14" s="203"/>
      <c r="E14" s="203"/>
      <c r="F14" s="203"/>
      <c r="G14" s="203"/>
      <c r="J14" s="718"/>
      <c r="K14" s="719"/>
      <c r="L14" s="719"/>
      <c r="M14" s="719"/>
      <c r="N14" s="719"/>
      <c r="O14" s="719"/>
      <c r="P14" s="720"/>
      <c r="Q14" s="331"/>
      <c r="R14" s="330"/>
      <c r="S14" s="330"/>
      <c r="T14" s="330"/>
      <c r="U14" s="207" t="s">
        <v>320</v>
      </c>
      <c r="V14" s="330"/>
      <c r="W14" s="330"/>
      <c r="X14" s="330"/>
      <c r="AA14" s="203"/>
      <c r="AB14" s="331"/>
      <c r="AC14" s="330"/>
      <c r="AD14" s="330"/>
      <c r="AE14" s="330"/>
      <c r="AF14" s="330"/>
      <c r="AG14" s="330"/>
      <c r="AH14" s="330"/>
      <c r="AI14" s="330"/>
      <c r="AL14" s="331"/>
      <c r="AM14" s="721">
        <f>TRUNC((IF($J$14&lt;&gt;0,_XLL.FRAZIONE.ANNO(Gen!$AA$35-$J$14,0))))</f>
        <v>0</v>
      </c>
      <c r="AN14" s="722"/>
      <c r="AO14" s="723"/>
      <c r="AP14" s="220"/>
      <c r="AQ14" s="480"/>
      <c r="AR14" s="480"/>
      <c r="AS14" s="219"/>
      <c r="AT14" s="219"/>
      <c r="AU14" s="219"/>
      <c r="AW14" s="204"/>
      <c r="AX14" s="203"/>
    </row>
    <row r="15" spans="1:49" ht="9" customHeight="1">
      <c r="A15" s="201"/>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6"/>
      <c r="AO15" s="332"/>
      <c r="AP15" s="332"/>
      <c r="AQ15" s="332"/>
      <c r="AR15" s="204"/>
      <c r="AS15" s="204"/>
      <c r="AT15" s="204"/>
      <c r="AU15" s="204"/>
      <c r="AV15" s="204"/>
      <c r="AW15" s="204"/>
    </row>
    <row r="16" spans="3:83" s="201" customFormat="1" ht="20.25" customHeight="1">
      <c r="C16" s="202"/>
      <c r="I16" s="333"/>
      <c r="J16" s="334"/>
      <c r="K16" s="334"/>
      <c r="L16" s="334"/>
      <c r="M16" s="334"/>
      <c r="N16" s="334"/>
      <c r="O16" s="334"/>
      <c r="P16" s="334"/>
      <c r="Q16" s="334"/>
      <c r="R16" s="334"/>
      <c r="S16" s="334"/>
      <c r="T16" s="334"/>
      <c r="U16" s="334"/>
      <c r="V16" s="334"/>
      <c r="W16" s="334"/>
      <c r="X16" s="334"/>
      <c r="Y16" s="203"/>
      <c r="Z16" s="203"/>
      <c r="AA16" s="207"/>
      <c r="AB16" s="330"/>
      <c r="AC16" s="330"/>
      <c r="AD16" s="330"/>
      <c r="AE16" s="330"/>
      <c r="AF16" s="330"/>
      <c r="AG16" s="330"/>
      <c r="AH16" s="330"/>
      <c r="AI16" s="330"/>
      <c r="AJ16" s="330"/>
      <c r="AK16" s="330"/>
      <c r="AL16" s="330"/>
      <c r="AM16" s="845"/>
      <c r="AN16" s="846"/>
      <c r="AO16" s="846"/>
      <c r="AP16" s="203"/>
      <c r="AQ16" s="203"/>
      <c r="AR16" s="204"/>
      <c r="AS16" s="219"/>
      <c r="AT16" s="204"/>
      <c r="AU16" s="204"/>
      <c r="AV16" s="204"/>
      <c r="AW16" s="204"/>
      <c r="CA16" s="836">
        <f>IF(AND($AM$14&gt;=18,$AM$14&lt;26),30,IF(AND($AM$14&gt;=26,$AM$14&lt;41),25,IF(AND($AM$14&gt;=41,$AM$14&lt;51),20,IF(AND($AM$14&gt;=51,$AM$14&lt;61),10,IF($AM$14&gt;=61,5,0)))))</f>
        <v>0</v>
      </c>
      <c r="CB16" s="837"/>
      <c r="CC16" s="838"/>
      <c r="CE16" s="201" t="s">
        <v>160</v>
      </c>
    </row>
    <row r="17" spans="1:57" ht="9" customHeight="1" thickBot="1">
      <c r="A17" s="32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21"/>
      <c r="AO17" s="335"/>
      <c r="AP17" s="335"/>
      <c r="AQ17" s="335"/>
      <c r="AR17" s="322"/>
      <c r="AS17" s="322"/>
      <c r="AT17" s="322"/>
      <c r="AU17" s="322"/>
      <c r="AV17" s="322"/>
      <c r="AW17" s="322"/>
      <c r="AX17" s="323"/>
      <c r="AY17" s="323"/>
      <c r="AZ17" s="323"/>
      <c r="BA17" s="323"/>
      <c r="BB17" s="323"/>
      <c r="BC17" s="323"/>
      <c r="BD17" s="272"/>
      <c r="BE17" s="272"/>
    </row>
    <row r="18" spans="1:49" ht="9" customHeight="1" thickTop="1">
      <c r="A18" s="201"/>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6"/>
      <c r="AO18" s="332"/>
      <c r="AP18" s="332"/>
      <c r="AQ18" s="332"/>
      <c r="AR18" s="204"/>
      <c r="AS18" s="204"/>
      <c r="AT18" s="204"/>
      <c r="AU18" s="204"/>
      <c r="AV18" s="204"/>
      <c r="AW18" s="204"/>
    </row>
    <row r="19" spans="1:105" s="199" customFormat="1" ht="20.25" customHeight="1">
      <c r="A19" s="270" t="s">
        <v>162</v>
      </c>
      <c r="B19" s="27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row>
    <row r="20" spans="1:49" ht="9" customHeight="1">
      <c r="A20" s="201"/>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6"/>
      <c r="AO20" s="332"/>
      <c r="AP20" s="332"/>
      <c r="AQ20" s="332"/>
      <c r="AR20" s="336"/>
      <c r="AS20" s="214"/>
      <c r="AT20" s="214"/>
      <c r="AU20" s="206"/>
      <c r="AV20" s="206"/>
      <c r="AW20" s="206"/>
    </row>
    <row r="21" spans="1:50" s="200" customFormat="1" ht="65.25" customHeight="1">
      <c r="A21" s="201"/>
      <c r="B21" s="751" t="s">
        <v>156</v>
      </c>
      <c r="C21" s="752"/>
      <c r="D21" s="752"/>
      <c r="E21" s="752"/>
      <c r="F21" s="752"/>
      <c r="G21" s="752"/>
      <c r="H21" s="752"/>
      <c r="I21" s="752"/>
      <c r="J21" s="752"/>
      <c r="K21" s="752"/>
      <c r="L21" s="753"/>
      <c r="M21" s="751" t="s">
        <v>159</v>
      </c>
      <c r="N21" s="752"/>
      <c r="O21" s="752"/>
      <c r="P21" s="752"/>
      <c r="Q21" s="752"/>
      <c r="R21" s="752"/>
      <c r="S21" s="752"/>
      <c r="T21" s="752"/>
      <c r="U21" s="753"/>
      <c r="V21" s="751" t="s">
        <v>149</v>
      </c>
      <c r="W21" s="754"/>
      <c r="X21" s="754"/>
      <c r="Y21" s="754"/>
      <c r="Z21" s="754"/>
      <c r="AA21" s="754"/>
      <c r="AB21" s="754"/>
      <c r="AC21" s="754"/>
      <c r="AD21" s="754"/>
      <c r="AE21" s="755"/>
      <c r="AF21" s="756" t="s">
        <v>157</v>
      </c>
      <c r="AG21" s="757"/>
      <c r="AH21" s="757"/>
      <c r="AI21" s="758"/>
      <c r="AJ21" s="771" t="s">
        <v>334</v>
      </c>
      <c r="AK21" s="772"/>
      <c r="AL21" s="772"/>
      <c r="AM21" s="773"/>
      <c r="AN21" s="847" t="s">
        <v>158</v>
      </c>
      <c r="AO21" s="848"/>
      <c r="AP21" s="848"/>
      <c r="AQ21" s="848"/>
      <c r="AR21" s="641"/>
      <c r="AS21" s="308" t="s">
        <v>164</v>
      </c>
      <c r="AT21" s="211"/>
      <c r="AU21" s="205"/>
      <c r="AV21" s="205"/>
      <c r="AW21" s="205"/>
      <c r="AX21" s="223"/>
    </row>
    <row r="22" spans="1:49" s="200" customFormat="1" ht="20.25" customHeight="1">
      <c r="A22" s="201"/>
      <c r="B22" s="759"/>
      <c r="C22" s="760"/>
      <c r="D22" s="760"/>
      <c r="E22" s="760"/>
      <c r="F22" s="760"/>
      <c r="G22" s="760"/>
      <c r="H22" s="760"/>
      <c r="I22" s="760"/>
      <c r="J22" s="760"/>
      <c r="K22" s="760"/>
      <c r="L22" s="761"/>
      <c r="M22" s="759"/>
      <c r="N22" s="760"/>
      <c r="O22" s="760"/>
      <c r="P22" s="760"/>
      <c r="Q22" s="760"/>
      <c r="R22" s="760"/>
      <c r="S22" s="760"/>
      <c r="T22" s="760"/>
      <c r="U22" s="761"/>
      <c r="V22" s="762"/>
      <c r="W22" s="763"/>
      <c r="X22" s="763"/>
      <c r="Y22" s="763"/>
      <c r="Z22" s="763"/>
      <c r="AA22" s="763"/>
      <c r="AB22" s="763"/>
      <c r="AC22" s="763"/>
      <c r="AD22" s="763"/>
      <c r="AE22" s="764"/>
      <c r="AF22" s="729"/>
      <c r="AG22" s="730"/>
      <c r="AH22" s="730"/>
      <c r="AI22" s="731"/>
      <c r="AJ22" s="768">
        <f>TRUNC((IF($AF$22&lt;&gt;0,_XLL.FRAZIONE.ANNO(Gen!$AA$35:$AA$35-$AF$22,0))))</f>
        <v>0</v>
      </c>
      <c r="AK22" s="769"/>
      <c r="AL22" s="769"/>
      <c r="AM22" s="770"/>
      <c r="AN22" s="782"/>
      <c r="AO22" s="783"/>
      <c r="AP22" s="783"/>
      <c r="AQ22" s="783"/>
      <c r="AR22" s="784"/>
      <c r="AS22" s="226">
        <f aca="true" t="shared" si="0" ref="AS22:AS27">AJ22*AN22</f>
        <v>0</v>
      </c>
      <c r="AT22" s="774"/>
      <c r="AU22" s="775"/>
      <c r="AV22" s="775"/>
      <c r="AW22" s="205"/>
    </row>
    <row r="23" spans="1:49" s="200" customFormat="1" ht="20.25" customHeight="1">
      <c r="A23" s="201"/>
      <c r="B23" s="759"/>
      <c r="C23" s="760"/>
      <c r="D23" s="760"/>
      <c r="E23" s="760"/>
      <c r="F23" s="760"/>
      <c r="G23" s="760"/>
      <c r="H23" s="760"/>
      <c r="I23" s="760"/>
      <c r="J23" s="760"/>
      <c r="K23" s="760"/>
      <c r="L23" s="761"/>
      <c r="M23" s="759"/>
      <c r="N23" s="760"/>
      <c r="O23" s="760"/>
      <c r="P23" s="760"/>
      <c r="Q23" s="760"/>
      <c r="R23" s="760"/>
      <c r="S23" s="760"/>
      <c r="T23" s="760"/>
      <c r="U23" s="761"/>
      <c r="V23" s="762"/>
      <c r="W23" s="763"/>
      <c r="X23" s="763"/>
      <c r="Y23" s="763"/>
      <c r="Z23" s="763"/>
      <c r="AA23" s="763"/>
      <c r="AB23" s="763"/>
      <c r="AC23" s="763"/>
      <c r="AD23" s="763"/>
      <c r="AE23" s="764"/>
      <c r="AF23" s="729"/>
      <c r="AG23" s="730"/>
      <c r="AH23" s="730"/>
      <c r="AI23" s="731"/>
      <c r="AJ23" s="768">
        <f>TRUNC((IF($AF$23&lt;&gt;0,_XLL.FRAZIONE.ANNO(Gen!$AA$35:$AA$35-$AF$23,0))))</f>
        <v>0</v>
      </c>
      <c r="AK23" s="769"/>
      <c r="AL23" s="769"/>
      <c r="AM23" s="770"/>
      <c r="AN23" s="782"/>
      <c r="AO23" s="783"/>
      <c r="AP23" s="783"/>
      <c r="AQ23" s="783"/>
      <c r="AR23" s="784"/>
      <c r="AS23" s="226">
        <f t="shared" si="0"/>
        <v>0</v>
      </c>
      <c r="AT23" s="776"/>
      <c r="AU23" s="775"/>
      <c r="AV23" s="775"/>
      <c r="AW23" s="205"/>
    </row>
    <row r="24" spans="1:49" s="200" customFormat="1" ht="20.25" customHeight="1">
      <c r="A24" s="201"/>
      <c r="B24" s="759"/>
      <c r="C24" s="760"/>
      <c r="D24" s="760"/>
      <c r="E24" s="760"/>
      <c r="F24" s="760"/>
      <c r="G24" s="760"/>
      <c r="H24" s="760"/>
      <c r="I24" s="760"/>
      <c r="J24" s="760"/>
      <c r="K24" s="760"/>
      <c r="L24" s="761"/>
      <c r="M24" s="759"/>
      <c r="N24" s="760"/>
      <c r="O24" s="760"/>
      <c r="P24" s="760"/>
      <c r="Q24" s="760"/>
      <c r="R24" s="760"/>
      <c r="S24" s="760"/>
      <c r="T24" s="760"/>
      <c r="U24" s="761"/>
      <c r="V24" s="762"/>
      <c r="W24" s="763"/>
      <c r="X24" s="763"/>
      <c r="Y24" s="763"/>
      <c r="Z24" s="763"/>
      <c r="AA24" s="763"/>
      <c r="AB24" s="763"/>
      <c r="AC24" s="763"/>
      <c r="AD24" s="763"/>
      <c r="AE24" s="764"/>
      <c r="AF24" s="729"/>
      <c r="AG24" s="730"/>
      <c r="AH24" s="730"/>
      <c r="AI24" s="731"/>
      <c r="AJ24" s="768">
        <f>TRUNC((IF($AF$24&lt;&gt;0,_XLL.FRAZIONE.ANNO(Gen!$AA$35:$AA$35-$AF$24,0))))</f>
        <v>0</v>
      </c>
      <c r="AK24" s="769"/>
      <c r="AL24" s="769"/>
      <c r="AM24" s="770"/>
      <c r="AN24" s="782"/>
      <c r="AO24" s="783"/>
      <c r="AP24" s="783"/>
      <c r="AQ24" s="783"/>
      <c r="AR24" s="784"/>
      <c r="AS24" s="226">
        <f t="shared" si="0"/>
        <v>0</v>
      </c>
      <c r="AT24" s="776"/>
      <c r="AU24" s="775"/>
      <c r="AV24" s="775"/>
      <c r="AW24" s="205"/>
    </row>
    <row r="25" spans="1:49" s="200" customFormat="1" ht="20.25" customHeight="1">
      <c r="A25" s="201"/>
      <c r="B25" s="759"/>
      <c r="C25" s="760"/>
      <c r="D25" s="760"/>
      <c r="E25" s="760"/>
      <c r="F25" s="760"/>
      <c r="G25" s="760"/>
      <c r="H25" s="760"/>
      <c r="I25" s="760"/>
      <c r="J25" s="760"/>
      <c r="K25" s="760"/>
      <c r="L25" s="761"/>
      <c r="M25" s="759"/>
      <c r="N25" s="760"/>
      <c r="O25" s="760"/>
      <c r="P25" s="760"/>
      <c r="Q25" s="760"/>
      <c r="R25" s="760"/>
      <c r="S25" s="760"/>
      <c r="T25" s="760"/>
      <c r="U25" s="761"/>
      <c r="V25" s="762"/>
      <c r="W25" s="763"/>
      <c r="X25" s="763"/>
      <c r="Y25" s="763"/>
      <c r="Z25" s="763"/>
      <c r="AA25" s="763"/>
      <c r="AB25" s="763"/>
      <c r="AC25" s="763"/>
      <c r="AD25" s="763"/>
      <c r="AE25" s="764"/>
      <c r="AF25" s="729"/>
      <c r="AG25" s="730"/>
      <c r="AH25" s="730"/>
      <c r="AI25" s="731"/>
      <c r="AJ25" s="768">
        <f>TRUNC((IF($AF$25&lt;&gt;0,_XLL.FRAZIONE.ANNO(Gen!$AA$35:$AA$35-$AF$25,0))))</f>
        <v>0</v>
      </c>
      <c r="AK25" s="769"/>
      <c r="AL25" s="769"/>
      <c r="AM25" s="770"/>
      <c r="AN25" s="782"/>
      <c r="AO25" s="783"/>
      <c r="AP25" s="783"/>
      <c r="AQ25" s="783"/>
      <c r="AR25" s="784"/>
      <c r="AS25" s="226">
        <f t="shared" si="0"/>
        <v>0</v>
      </c>
      <c r="AT25" s="776"/>
      <c r="AU25" s="775"/>
      <c r="AV25" s="775"/>
      <c r="AW25" s="205"/>
    </row>
    <row r="26" spans="1:49" s="200" customFormat="1" ht="20.25" customHeight="1">
      <c r="A26" s="201"/>
      <c r="B26" s="759"/>
      <c r="C26" s="760"/>
      <c r="D26" s="760"/>
      <c r="E26" s="760"/>
      <c r="F26" s="760"/>
      <c r="G26" s="760"/>
      <c r="H26" s="760"/>
      <c r="I26" s="760"/>
      <c r="J26" s="760"/>
      <c r="K26" s="760"/>
      <c r="L26" s="761"/>
      <c r="M26" s="759"/>
      <c r="N26" s="760"/>
      <c r="O26" s="760"/>
      <c r="P26" s="760"/>
      <c r="Q26" s="760"/>
      <c r="R26" s="760"/>
      <c r="S26" s="760"/>
      <c r="T26" s="760"/>
      <c r="U26" s="761"/>
      <c r="V26" s="762"/>
      <c r="W26" s="763"/>
      <c r="X26" s="763"/>
      <c r="Y26" s="763"/>
      <c r="Z26" s="763"/>
      <c r="AA26" s="763"/>
      <c r="AB26" s="763"/>
      <c r="AC26" s="763"/>
      <c r="AD26" s="763"/>
      <c r="AE26" s="764"/>
      <c r="AF26" s="729"/>
      <c r="AG26" s="730"/>
      <c r="AH26" s="730"/>
      <c r="AI26" s="731"/>
      <c r="AJ26" s="768">
        <f>TRUNC((IF($AF$26&lt;&gt;0,_XLL.FRAZIONE.ANNO(Gen!$AA$35:$AA$35-$AF$26,0))))</f>
        <v>0</v>
      </c>
      <c r="AK26" s="769"/>
      <c r="AL26" s="769"/>
      <c r="AM26" s="770"/>
      <c r="AN26" s="782"/>
      <c r="AO26" s="783"/>
      <c r="AP26" s="783"/>
      <c r="AQ26" s="783"/>
      <c r="AR26" s="784"/>
      <c r="AS26" s="226">
        <f t="shared" si="0"/>
        <v>0</v>
      </c>
      <c r="AT26" s="776"/>
      <c r="AU26" s="775"/>
      <c r="AV26" s="775"/>
      <c r="AW26" s="205"/>
    </row>
    <row r="27" spans="1:49" s="200" customFormat="1" ht="20.25" customHeight="1">
      <c r="A27" s="201"/>
      <c r="B27" s="759"/>
      <c r="C27" s="760"/>
      <c r="D27" s="760"/>
      <c r="E27" s="760"/>
      <c r="F27" s="760"/>
      <c r="G27" s="760"/>
      <c r="H27" s="760"/>
      <c r="I27" s="760"/>
      <c r="J27" s="760"/>
      <c r="K27" s="760"/>
      <c r="L27" s="761"/>
      <c r="M27" s="759"/>
      <c r="N27" s="760"/>
      <c r="O27" s="760"/>
      <c r="P27" s="760"/>
      <c r="Q27" s="760"/>
      <c r="R27" s="760"/>
      <c r="S27" s="760"/>
      <c r="T27" s="760"/>
      <c r="U27" s="761"/>
      <c r="V27" s="762"/>
      <c r="W27" s="763"/>
      <c r="X27" s="763"/>
      <c r="Y27" s="763"/>
      <c r="Z27" s="763"/>
      <c r="AA27" s="763"/>
      <c r="AB27" s="763"/>
      <c r="AC27" s="763"/>
      <c r="AD27" s="763"/>
      <c r="AE27" s="764"/>
      <c r="AF27" s="729"/>
      <c r="AG27" s="730"/>
      <c r="AH27" s="730"/>
      <c r="AI27" s="731"/>
      <c r="AJ27" s="768">
        <f>TRUNC((IF($AF$27&lt;&gt;0,_XLL.FRAZIONE.ANNO(Gen!$AA$35:$AA$35-$AF$27,0))))</f>
        <v>0</v>
      </c>
      <c r="AK27" s="769"/>
      <c r="AL27" s="769"/>
      <c r="AM27" s="770"/>
      <c r="AN27" s="782"/>
      <c r="AO27" s="783"/>
      <c r="AP27" s="783"/>
      <c r="AQ27" s="783"/>
      <c r="AR27" s="784"/>
      <c r="AS27" s="226">
        <f t="shared" si="0"/>
        <v>0</v>
      </c>
      <c r="AT27" s="776"/>
      <c r="AU27" s="775"/>
      <c r="AV27" s="775"/>
      <c r="AW27" s="205"/>
    </row>
    <row r="28" spans="1:84" ht="20.25" customHeight="1">
      <c r="A28" s="201"/>
      <c r="B28" s="213"/>
      <c r="C28" s="213"/>
      <c r="D28" s="213"/>
      <c r="E28" s="213"/>
      <c r="F28" s="213"/>
      <c r="G28" s="213"/>
      <c r="H28" s="213"/>
      <c r="I28" s="213"/>
      <c r="J28" s="213"/>
      <c r="K28" s="213"/>
      <c r="L28" s="213"/>
      <c r="M28" s="213"/>
      <c r="N28" s="213"/>
      <c r="O28" s="213"/>
      <c r="P28" s="213"/>
      <c r="Q28" s="213"/>
      <c r="R28" s="213"/>
      <c r="S28" s="213"/>
      <c r="T28" s="213"/>
      <c r="U28" s="213"/>
      <c r="V28" s="765" t="str">
        <f>IF(AN28&lt;&gt;100%,"attenzione, quote societarie non corrette"," ")</f>
        <v>attenzione, quote societarie non corrette</v>
      </c>
      <c r="W28" s="766"/>
      <c r="X28" s="766"/>
      <c r="Y28" s="766"/>
      <c r="Z28" s="766"/>
      <c r="AA28" s="766"/>
      <c r="AB28" s="766"/>
      <c r="AC28" s="766"/>
      <c r="AD28" s="766"/>
      <c r="AE28" s="766"/>
      <c r="AF28" s="766"/>
      <c r="AG28" s="766"/>
      <c r="AH28" s="766"/>
      <c r="AI28" s="766"/>
      <c r="AJ28" s="766"/>
      <c r="AK28" s="766"/>
      <c r="AL28" s="766"/>
      <c r="AM28" s="767"/>
      <c r="AN28" s="823">
        <f>SUM(AN22:AR27)</f>
        <v>0</v>
      </c>
      <c r="AO28" s="824"/>
      <c r="AP28" s="824"/>
      <c r="AQ28" s="824"/>
      <c r="AR28" s="825"/>
      <c r="AS28" s="292" t="str">
        <f>IF(AN28=100%,SUM(AS22:AS27)/AN28,"errore")</f>
        <v>errore</v>
      </c>
      <c r="AT28" s="794"/>
      <c r="AU28" s="794"/>
      <c r="AV28" s="795"/>
      <c r="AW28" s="206"/>
      <c r="AZ28" s="224"/>
      <c r="CA28" s="836">
        <f>IF(AND(AS28&gt;=18,AS28&lt;=58),(58-AS28)*0.625,0)</f>
        <v>0</v>
      </c>
      <c r="CB28" s="837"/>
      <c r="CC28" s="838"/>
      <c r="CD28" s="201" t="s">
        <v>160</v>
      </c>
      <c r="CF28" s="201"/>
    </row>
    <row r="29" spans="1:56" ht="9" customHeight="1" thickBot="1">
      <c r="A29" s="320"/>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21"/>
      <c r="AO29" s="335"/>
      <c r="AP29" s="335"/>
      <c r="AQ29" s="335"/>
      <c r="AR29" s="337"/>
      <c r="AS29" s="324"/>
      <c r="AT29" s="324"/>
      <c r="AU29" s="325"/>
      <c r="AV29" s="325"/>
      <c r="AW29" s="325"/>
      <c r="AX29" s="323"/>
      <c r="AY29" s="323"/>
      <c r="AZ29" s="323"/>
      <c r="BA29" s="323"/>
      <c r="BB29" s="323"/>
      <c r="BC29" s="323"/>
      <c r="BD29" s="323"/>
    </row>
    <row r="30" spans="1:49" ht="9" customHeight="1" thickTop="1">
      <c r="A30" s="201"/>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6"/>
      <c r="AO30" s="332"/>
      <c r="AP30" s="332"/>
      <c r="AQ30" s="332"/>
      <c r="AR30" s="336"/>
      <c r="AS30" s="214"/>
      <c r="AT30" s="214"/>
      <c r="AU30" s="206"/>
      <c r="AV30" s="206"/>
      <c r="AW30" s="206"/>
    </row>
    <row r="31" spans="1:57" ht="20.25" customHeight="1">
      <c r="A31" s="270" t="s">
        <v>163</v>
      </c>
      <c r="B31" s="27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72"/>
      <c r="AY31" s="272"/>
      <c r="AZ31" s="272"/>
      <c r="BA31" s="272"/>
      <c r="BB31" s="272"/>
      <c r="BC31" s="272"/>
      <c r="BD31" s="272"/>
      <c r="BE31" s="272"/>
    </row>
    <row r="32" spans="1:49" ht="9" customHeight="1">
      <c r="A32" s="201"/>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6"/>
      <c r="AO32" s="332"/>
      <c r="AP32" s="332"/>
      <c r="AQ32" s="332"/>
      <c r="AR32" s="336"/>
      <c r="AS32" s="214"/>
      <c r="AT32" s="214"/>
      <c r="AU32" s="206"/>
      <c r="AV32" s="206"/>
      <c r="AW32" s="206"/>
    </row>
    <row r="33" spans="1:49" ht="63.75" customHeight="1">
      <c r="A33" s="201"/>
      <c r="B33" s="751" t="s">
        <v>156</v>
      </c>
      <c r="C33" s="752"/>
      <c r="D33" s="752"/>
      <c r="E33" s="752"/>
      <c r="F33" s="752"/>
      <c r="G33" s="752"/>
      <c r="H33" s="752"/>
      <c r="I33" s="752"/>
      <c r="J33" s="752"/>
      <c r="K33" s="752"/>
      <c r="L33" s="753"/>
      <c r="M33" s="751" t="s">
        <v>159</v>
      </c>
      <c r="N33" s="752"/>
      <c r="O33" s="752"/>
      <c r="P33" s="752"/>
      <c r="Q33" s="752"/>
      <c r="R33" s="752"/>
      <c r="S33" s="752"/>
      <c r="T33" s="752"/>
      <c r="U33" s="753"/>
      <c r="V33" s="751" t="s">
        <v>149</v>
      </c>
      <c r="W33" s="754"/>
      <c r="X33" s="754"/>
      <c r="Y33" s="754"/>
      <c r="Z33" s="754"/>
      <c r="AA33" s="754"/>
      <c r="AB33" s="754"/>
      <c r="AC33" s="754"/>
      <c r="AD33" s="754"/>
      <c r="AE33" s="755"/>
      <c r="AF33" s="756" t="s">
        <v>157</v>
      </c>
      <c r="AG33" s="757"/>
      <c r="AH33" s="757"/>
      <c r="AI33" s="758"/>
      <c r="AJ33" s="771" t="s">
        <v>334</v>
      </c>
      <c r="AK33" s="772"/>
      <c r="AL33" s="772"/>
      <c r="AM33" s="773"/>
      <c r="AN33" s="847" t="s">
        <v>158</v>
      </c>
      <c r="AO33" s="848"/>
      <c r="AP33" s="848"/>
      <c r="AQ33" s="848"/>
      <c r="AR33" s="641"/>
      <c r="AS33" s="308" t="s">
        <v>164</v>
      </c>
      <c r="AT33" s="211"/>
      <c r="AU33" s="205"/>
      <c r="AV33" s="205"/>
      <c r="AW33" s="205"/>
    </row>
    <row r="34" spans="1:91" ht="20.25" customHeight="1">
      <c r="A34" s="201"/>
      <c r="B34" s="759"/>
      <c r="C34" s="760"/>
      <c r="D34" s="760"/>
      <c r="E34" s="760"/>
      <c r="F34" s="760"/>
      <c r="G34" s="760"/>
      <c r="H34" s="760"/>
      <c r="I34" s="760"/>
      <c r="J34" s="760"/>
      <c r="K34" s="760"/>
      <c r="L34" s="761"/>
      <c r="M34" s="759"/>
      <c r="N34" s="760"/>
      <c r="O34" s="760"/>
      <c r="P34" s="760"/>
      <c r="Q34" s="760"/>
      <c r="R34" s="760"/>
      <c r="S34" s="760"/>
      <c r="T34" s="760"/>
      <c r="U34" s="761"/>
      <c r="V34" s="762"/>
      <c r="W34" s="763"/>
      <c r="X34" s="763"/>
      <c r="Y34" s="763"/>
      <c r="Z34" s="763"/>
      <c r="AA34" s="763"/>
      <c r="AB34" s="763"/>
      <c r="AC34" s="763"/>
      <c r="AD34" s="763"/>
      <c r="AE34" s="764"/>
      <c r="AF34" s="729"/>
      <c r="AG34" s="730"/>
      <c r="AH34" s="730"/>
      <c r="AI34" s="731"/>
      <c r="AJ34" s="768">
        <f>TRUNC((IF($AF$34&lt;&gt;0,_XLL.FRAZIONE.ANNO(Gen!$AA$35:$AA$35-$AF$34,0))))</f>
        <v>0</v>
      </c>
      <c r="AK34" s="769"/>
      <c r="AL34" s="769"/>
      <c r="AM34" s="770"/>
      <c r="AN34" s="782"/>
      <c r="AO34" s="783"/>
      <c r="AP34" s="783"/>
      <c r="AQ34" s="783"/>
      <c r="AR34" s="784"/>
      <c r="AS34" s="226">
        <f aca="true" t="shared" si="1" ref="AS34:AS39">AJ34*AN34</f>
        <v>0</v>
      </c>
      <c r="AT34" s="774"/>
      <c r="AU34" s="777"/>
      <c r="AV34" s="777"/>
      <c r="AW34" s="205"/>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row>
    <row r="35" spans="1:91" ht="20.25" customHeight="1">
      <c r="A35" s="201"/>
      <c r="B35" s="759"/>
      <c r="C35" s="760"/>
      <c r="D35" s="760"/>
      <c r="E35" s="760"/>
      <c r="F35" s="760"/>
      <c r="G35" s="760"/>
      <c r="H35" s="760"/>
      <c r="I35" s="760"/>
      <c r="J35" s="760"/>
      <c r="K35" s="760"/>
      <c r="L35" s="761"/>
      <c r="M35" s="759"/>
      <c r="N35" s="760"/>
      <c r="O35" s="760"/>
      <c r="P35" s="760"/>
      <c r="Q35" s="760"/>
      <c r="R35" s="760"/>
      <c r="S35" s="760"/>
      <c r="T35" s="760"/>
      <c r="U35" s="761"/>
      <c r="V35" s="762"/>
      <c r="W35" s="763"/>
      <c r="X35" s="763"/>
      <c r="Y35" s="763"/>
      <c r="Z35" s="763"/>
      <c r="AA35" s="763"/>
      <c r="AB35" s="763"/>
      <c r="AC35" s="763"/>
      <c r="AD35" s="763"/>
      <c r="AE35" s="764"/>
      <c r="AF35" s="729"/>
      <c r="AG35" s="730"/>
      <c r="AH35" s="730"/>
      <c r="AI35" s="731"/>
      <c r="AJ35" s="768">
        <f>TRUNC((IF($AF$35&lt;&gt;0,_XLL.FRAZIONE.ANNO(Gen!$AA$35:$AA$35-$AF$35,0))))</f>
        <v>0</v>
      </c>
      <c r="AK35" s="769"/>
      <c r="AL35" s="769"/>
      <c r="AM35" s="770"/>
      <c r="AN35" s="782"/>
      <c r="AO35" s="783"/>
      <c r="AP35" s="783"/>
      <c r="AQ35" s="783"/>
      <c r="AR35" s="784"/>
      <c r="AS35" s="226">
        <f t="shared" si="1"/>
        <v>0</v>
      </c>
      <c r="AT35" s="778"/>
      <c r="AU35" s="777"/>
      <c r="AV35" s="777"/>
      <c r="AW35" s="205"/>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row>
    <row r="36" spans="1:91" ht="20.25" customHeight="1">
      <c r="A36" s="201"/>
      <c r="B36" s="759"/>
      <c r="C36" s="760"/>
      <c r="D36" s="760"/>
      <c r="E36" s="760"/>
      <c r="F36" s="760"/>
      <c r="G36" s="760"/>
      <c r="H36" s="760"/>
      <c r="I36" s="760"/>
      <c r="J36" s="760"/>
      <c r="K36" s="760"/>
      <c r="L36" s="761"/>
      <c r="M36" s="759"/>
      <c r="N36" s="760"/>
      <c r="O36" s="760"/>
      <c r="P36" s="760"/>
      <c r="Q36" s="760"/>
      <c r="R36" s="760"/>
      <c r="S36" s="760"/>
      <c r="T36" s="760"/>
      <c r="U36" s="761"/>
      <c r="V36" s="762"/>
      <c r="W36" s="763"/>
      <c r="X36" s="763"/>
      <c r="Y36" s="763"/>
      <c r="Z36" s="763"/>
      <c r="AA36" s="763"/>
      <c r="AB36" s="763"/>
      <c r="AC36" s="763"/>
      <c r="AD36" s="763"/>
      <c r="AE36" s="764"/>
      <c r="AF36" s="729"/>
      <c r="AG36" s="730"/>
      <c r="AH36" s="730"/>
      <c r="AI36" s="731"/>
      <c r="AJ36" s="768">
        <f>TRUNC((IF($AF$36&lt;&gt;0,_XLL.FRAZIONE.ANNO(Gen!$AA$35:$AA$35-$AF$36,0))))</f>
        <v>0</v>
      </c>
      <c r="AK36" s="769"/>
      <c r="AL36" s="769"/>
      <c r="AM36" s="770"/>
      <c r="AN36" s="782"/>
      <c r="AO36" s="783"/>
      <c r="AP36" s="783"/>
      <c r="AQ36" s="783"/>
      <c r="AR36" s="784"/>
      <c r="AS36" s="226">
        <f t="shared" si="1"/>
        <v>0</v>
      </c>
      <c r="AT36" s="778"/>
      <c r="AU36" s="777"/>
      <c r="AV36" s="777"/>
      <c r="AW36" s="205"/>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row>
    <row r="37" spans="1:91" ht="20.25" customHeight="1">
      <c r="A37" s="201"/>
      <c r="B37" s="759"/>
      <c r="C37" s="760"/>
      <c r="D37" s="760"/>
      <c r="E37" s="760"/>
      <c r="F37" s="760"/>
      <c r="G37" s="760"/>
      <c r="H37" s="760"/>
      <c r="I37" s="760"/>
      <c r="J37" s="760"/>
      <c r="K37" s="760"/>
      <c r="L37" s="761"/>
      <c r="M37" s="759"/>
      <c r="N37" s="760"/>
      <c r="O37" s="760"/>
      <c r="P37" s="760"/>
      <c r="Q37" s="760"/>
      <c r="R37" s="760"/>
      <c r="S37" s="760"/>
      <c r="T37" s="760"/>
      <c r="U37" s="761"/>
      <c r="V37" s="762"/>
      <c r="W37" s="763"/>
      <c r="X37" s="763"/>
      <c r="Y37" s="763"/>
      <c r="Z37" s="763"/>
      <c r="AA37" s="763"/>
      <c r="AB37" s="763"/>
      <c r="AC37" s="763"/>
      <c r="AD37" s="763"/>
      <c r="AE37" s="764"/>
      <c r="AF37" s="729"/>
      <c r="AG37" s="730"/>
      <c r="AH37" s="730"/>
      <c r="AI37" s="731"/>
      <c r="AJ37" s="768">
        <f>TRUNC((IF($AF$37&lt;&gt;0,_XLL.FRAZIONE.ANNO(Gen!$AA$35:$AA$35-$AF$37,0))))</f>
        <v>0</v>
      </c>
      <c r="AK37" s="769"/>
      <c r="AL37" s="769"/>
      <c r="AM37" s="770"/>
      <c r="AN37" s="782"/>
      <c r="AO37" s="783"/>
      <c r="AP37" s="783"/>
      <c r="AQ37" s="783"/>
      <c r="AR37" s="784"/>
      <c r="AS37" s="226">
        <f t="shared" si="1"/>
        <v>0</v>
      </c>
      <c r="AT37" s="778"/>
      <c r="AU37" s="777"/>
      <c r="AV37" s="777"/>
      <c r="AW37" s="205"/>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row>
    <row r="38" spans="1:91" ht="20.25" customHeight="1">
      <c r="A38" s="201"/>
      <c r="B38" s="759"/>
      <c r="C38" s="760"/>
      <c r="D38" s="760"/>
      <c r="E38" s="760"/>
      <c r="F38" s="760"/>
      <c r="G38" s="760"/>
      <c r="H38" s="760"/>
      <c r="I38" s="760"/>
      <c r="J38" s="760"/>
      <c r="K38" s="760"/>
      <c r="L38" s="761"/>
      <c r="M38" s="759"/>
      <c r="N38" s="760"/>
      <c r="O38" s="760"/>
      <c r="P38" s="760"/>
      <c r="Q38" s="760"/>
      <c r="R38" s="760"/>
      <c r="S38" s="760"/>
      <c r="T38" s="760"/>
      <c r="U38" s="761"/>
      <c r="V38" s="762"/>
      <c r="W38" s="763"/>
      <c r="X38" s="763"/>
      <c r="Y38" s="763"/>
      <c r="Z38" s="763"/>
      <c r="AA38" s="763"/>
      <c r="AB38" s="763"/>
      <c r="AC38" s="763"/>
      <c r="AD38" s="763"/>
      <c r="AE38" s="764"/>
      <c r="AF38" s="729"/>
      <c r="AG38" s="730"/>
      <c r="AH38" s="730"/>
      <c r="AI38" s="731"/>
      <c r="AJ38" s="768">
        <f>TRUNC((IF($AF$38&lt;&gt;0,_XLL.FRAZIONE.ANNO(Gen!$AA$35:$AA$35-$AF$38,0))))</f>
        <v>0</v>
      </c>
      <c r="AK38" s="769"/>
      <c r="AL38" s="769"/>
      <c r="AM38" s="770"/>
      <c r="AN38" s="782"/>
      <c r="AO38" s="783"/>
      <c r="AP38" s="783"/>
      <c r="AQ38" s="783"/>
      <c r="AR38" s="784"/>
      <c r="AS38" s="226">
        <f t="shared" si="1"/>
        <v>0</v>
      </c>
      <c r="AT38" s="778"/>
      <c r="AU38" s="777"/>
      <c r="AV38" s="777"/>
      <c r="AW38" s="205"/>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row>
    <row r="39" spans="1:91" ht="20.25" customHeight="1">
      <c r="A39" s="201"/>
      <c r="B39" s="759"/>
      <c r="C39" s="760"/>
      <c r="D39" s="760"/>
      <c r="E39" s="760"/>
      <c r="F39" s="760"/>
      <c r="G39" s="760"/>
      <c r="H39" s="760"/>
      <c r="I39" s="760"/>
      <c r="J39" s="760"/>
      <c r="K39" s="760"/>
      <c r="L39" s="761"/>
      <c r="M39" s="759"/>
      <c r="N39" s="760"/>
      <c r="O39" s="760"/>
      <c r="P39" s="760"/>
      <c r="Q39" s="760"/>
      <c r="R39" s="760"/>
      <c r="S39" s="760"/>
      <c r="T39" s="760"/>
      <c r="U39" s="761"/>
      <c r="V39" s="762"/>
      <c r="W39" s="763"/>
      <c r="X39" s="763"/>
      <c r="Y39" s="763"/>
      <c r="Z39" s="763"/>
      <c r="AA39" s="763"/>
      <c r="AB39" s="763"/>
      <c r="AC39" s="763"/>
      <c r="AD39" s="763"/>
      <c r="AE39" s="764"/>
      <c r="AF39" s="729"/>
      <c r="AG39" s="730"/>
      <c r="AH39" s="730"/>
      <c r="AI39" s="731"/>
      <c r="AJ39" s="768">
        <f>TRUNC((IF($AF$39&lt;&gt;0,_XLL.FRAZIONE.ANNO(Gen!$AA$35:$AA$35-$AF$39,0))))</f>
        <v>0</v>
      </c>
      <c r="AK39" s="769"/>
      <c r="AL39" s="769"/>
      <c r="AM39" s="770"/>
      <c r="AN39" s="782"/>
      <c r="AO39" s="783"/>
      <c r="AP39" s="783"/>
      <c r="AQ39" s="783"/>
      <c r="AR39" s="784"/>
      <c r="AS39" s="226">
        <f t="shared" si="1"/>
        <v>0</v>
      </c>
      <c r="AT39" s="778"/>
      <c r="AU39" s="777"/>
      <c r="AV39" s="777"/>
      <c r="AW39" s="205"/>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row>
    <row r="40" spans="1:84" ht="20.25" customHeight="1">
      <c r="A40" s="201"/>
      <c r="B40" s="213"/>
      <c r="C40" s="213"/>
      <c r="D40" s="213"/>
      <c r="E40" s="213"/>
      <c r="F40" s="213"/>
      <c r="G40" s="213"/>
      <c r="H40" s="213"/>
      <c r="I40" s="213"/>
      <c r="J40" s="213"/>
      <c r="K40" s="213"/>
      <c r="L40" s="213"/>
      <c r="M40" s="213"/>
      <c r="N40" s="213"/>
      <c r="O40" s="213"/>
      <c r="P40" s="213"/>
      <c r="Q40" s="213"/>
      <c r="R40" s="213"/>
      <c r="S40" s="213"/>
      <c r="T40" s="213"/>
      <c r="U40" s="213"/>
      <c r="V40" s="765" t="str">
        <f>IF(AN40&lt;&gt;100%,"attenzione, quote societarie non corrette"," ")</f>
        <v>attenzione, quote societarie non corrette</v>
      </c>
      <c r="W40" s="766"/>
      <c r="X40" s="766"/>
      <c r="Y40" s="766"/>
      <c r="Z40" s="766"/>
      <c r="AA40" s="766"/>
      <c r="AB40" s="766"/>
      <c r="AC40" s="766"/>
      <c r="AD40" s="766"/>
      <c r="AE40" s="766"/>
      <c r="AF40" s="766"/>
      <c r="AG40" s="766"/>
      <c r="AH40" s="766"/>
      <c r="AI40" s="766"/>
      <c r="AJ40" s="766"/>
      <c r="AK40" s="766"/>
      <c r="AL40" s="766"/>
      <c r="AM40" s="767"/>
      <c r="AN40" s="823">
        <f>SUM(AN34:AR39)</f>
        <v>0</v>
      </c>
      <c r="AO40" s="824"/>
      <c r="AP40" s="824"/>
      <c r="AQ40" s="824"/>
      <c r="AR40" s="825"/>
      <c r="AS40" s="292" t="str">
        <f>IF(AN40=100%,SUM(AS34:AS39)/AN40,"errore")</f>
        <v>errore</v>
      </c>
      <c r="AT40" s="794"/>
      <c r="AU40" s="794"/>
      <c r="AV40" s="795"/>
      <c r="AW40" s="206"/>
      <c r="AZ40" s="224"/>
      <c r="CA40" s="836">
        <f>IF(AND(AS40&gt;=18,AS40&lt;=58),(58-AS40)*0.625,0)</f>
        <v>0</v>
      </c>
      <c r="CB40" s="837"/>
      <c r="CC40" s="838"/>
      <c r="CD40" s="201" t="s">
        <v>160</v>
      </c>
      <c r="CF40" s="201"/>
    </row>
    <row r="41" spans="1:58" ht="18" customHeight="1" thickBot="1">
      <c r="A41" s="320"/>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21"/>
      <c r="AO41" s="335"/>
      <c r="AP41" s="335"/>
      <c r="AQ41" s="335"/>
      <c r="AR41" s="337"/>
      <c r="AS41" s="326"/>
      <c r="AT41" s="324"/>
      <c r="AU41" s="325"/>
      <c r="AV41" s="325"/>
      <c r="AW41" s="325"/>
      <c r="AX41" s="323"/>
      <c r="AY41" s="323"/>
      <c r="AZ41" s="323"/>
      <c r="BA41" s="323"/>
      <c r="BB41" s="323"/>
      <c r="BC41" s="323"/>
      <c r="BD41" s="323"/>
      <c r="BE41" s="323"/>
      <c r="BF41" s="323"/>
    </row>
    <row r="42" spans="1:49" ht="9" customHeight="1" thickTop="1">
      <c r="A42" s="201"/>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6"/>
      <c r="AO42" s="332"/>
      <c r="AP42" s="332"/>
      <c r="AQ42" s="332"/>
      <c r="AR42" s="336"/>
      <c r="AS42" s="291"/>
      <c r="AT42" s="214"/>
      <c r="AU42" s="206"/>
      <c r="AV42" s="206"/>
      <c r="AW42" s="206"/>
    </row>
    <row r="43" spans="1:256" s="272" customFormat="1" ht="20.25" customHeight="1">
      <c r="A43" s="788" t="s">
        <v>367</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DE43" s="270"/>
      <c r="DF43" s="271"/>
      <c r="DG43" s="221"/>
      <c r="DH43" s="221"/>
      <c r="DI43" s="221"/>
      <c r="DJ43" s="221"/>
      <c r="DK43" s="221"/>
      <c r="DL43" s="221"/>
      <c r="DM43" s="221"/>
      <c r="DN43" s="221"/>
      <c r="DO43" s="221"/>
      <c r="DP43" s="221"/>
      <c r="DQ43" s="221"/>
      <c r="DR43" s="221"/>
      <c r="DS43" s="221"/>
      <c r="DT43" s="221"/>
      <c r="DU43" s="221"/>
      <c r="DV43" s="221"/>
      <c r="DW43" s="221"/>
      <c r="DX43" s="221"/>
      <c r="DY43" s="221"/>
      <c r="DZ43" s="221"/>
      <c r="EA43" s="221"/>
      <c r="EB43" s="221"/>
      <c r="EC43" s="221"/>
      <c r="ED43" s="221"/>
      <c r="EE43" s="221"/>
      <c r="EF43" s="221"/>
      <c r="EG43" s="221"/>
      <c r="EH43" s="221"/>
      <c r="EI43" s="221"/>
      <c r="EJ43" s="221"/>
      <c r="EK43" s="221"/>
      <c r="EL43" s="221"/>
      <c r="EM43" s="221"/>
      <c r="EN43" s="221"/>
      <c r="EO43" s="221"/>
      <c r="EP43" s="221"/>
      <c r="EQ43" s="221"/>
      <c r="ER43" s="221"/>
      <c r="ES43" s="221"/>
      <c r="ET43" s="221"/>
      <c r="EU43" s="221"/>
      <c r="EV43" s="221"/>
      <c r="EW43" s="221"/>
      <c r="EX43" s="221"/>
      <c r="EY43" s="221"/>
      <c r="EZ43" s="221"/>
      <c r="FA43" s="221"/>
      <c r="FG43" s="270"/>
      <c r="FH43" s="271"/>
      <c r="FI43" s="221"/>
      <c r="FJ43" s="221"/>
      <c r="FK43" s="221"/>
      <c r="FL43" s="221"/>
      <c r="FM43" s="221"/>
      <c r="FN43" s="221"/>
      <c r="FO43" s="221"/>
      <c r="FP43" s="221"/>
      <c r="FQ43" s="221"/>
      <c r="FR43" s="221"/>
      <c r="FS43" s="221"/>
      <c r="FT43" s="221"/>
      <c r="FU43" s="221"/>
      <c r="FV43" s="221"/>
      <c r="FW43" s="221"/>
      <c r="FX43" s="221"/>
      <c r="FY43" s="221"/>
      <c r="FZ43" s="221"/>
      <c r="GA43" s="221"/>
      <c r="GB43" s="221"/>
      <c r="GC43" s="221"/>
      <c r="GD43" s="221"/>
      <c r="GE43" s="221"/>
      <c r="GF43" s="221"/>
      <c r="GG43" s="221"/>
      <c r="GH43" s="221"/>
      <c r="GI43" s="221"/>
      <c r="GJ43" s="221"/>
      <c r="GK43" s="221"/>
      <c r="GL43" s="221"/>
      <c r="GM43" s="221"/>
      <c r="GN43" s="221"/>
      <c r="GO43" s="221"/>
      <c r="GP43" s="221"/>
      <c r="GQ43" s="221"/>
      <c r="GR43" s="221"/>
      <c r="GS43" s="221"/>
      <c r="GT43" s="221"/>
      <c r="GU43" s="221"/>
      <c r="GV43" s="221"/>
      <c r="GW43" s="221"/>
      <c r="GX43" s="221"/>
      <c r="GY43" s="221"/>
      <c r="GZ43" s="221"/>
      <c r="HA43" s="221"/>
      <c r="HB43" s="221"/>
      <c r="HC43" s="221"/>
      <c r="HI43" s="270"/>
      <c r="HJ43" s="271"/>
      <c r="HK43" s="221"/>
      <c r="HL43" s="221"/>
      <c r="HM43" s="221"/>
      <c r="HN43" s="221"/>
      <c r="HO43" s="221"/>
      <c r="HP43" s="221"/>
      <c r="HQ43" s="221"/>
      <c r="HR43" s="221"/>
      <c r="HS43" s="221"/>
      <c r="HT43" s="221"/>
      <c r="HU43" s="221"/>
      <c r="HV43" s="221"/>
      <c r="HW43" s="221"/>
      <c r="HX43" s="221"/>
      <c r="HY43" s="221"/>
      <c r="HZ43" s="221"/>
      <c r="IA43" s="221"/>
      <c r="IB43" s="221"/>
      <c r="IC43" s="221"/>
      <c r="ID43" s="221"/>
      <c r="IE43" s="221"/>
      <c r="IF43" s="221"/>
      <c r="IG43" s="221"/>
      <c r="IH43" s="221"/>
      <c r="II43" s="221"/>
      <c r="IJ43" s="221"/>
      <c r="IK43" s="221"/>
      <c r="IL43" s="221"/>
      <c r="IM43" s="221"/>
      <c r="IN43" s="221"/>
      <c r="IO43" s="221"/>
      <c r="IP43" s="221"/>
      <c r="IQ43" s="221"/>
      <c r="IR43" s="221"/>
      <c r="IS43" s="221"/>
      <c r="IT43" s="221"/>
      <c r="IU43" s="221"/>
      <c r="IV43" s="221"/>
    </row>
    <row r="44" spans="1:256" s="272" customFormat="1" ht="20.25" customHeight="1">
      <c r="A44" s="525"/>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DE44" s="270"/>
      <c r="DF44" s="271"/>
      <c r="DG44" s="221"/>
      <c r="DH44" s="221"/>
      <c r="DI44" s="221"/>
      <c r="DJ44" s="221"/>
      <c r="DK44" s="221"/>
      <c r="DL44" s="221"/>
      <c r="DM44" s="221"/>
      <c r="DN44" s="221"/>
      <c r="DO44" s="221"/>
      <c r="DP44" s="221"/>
      <c r="DQ44" s="221"/>
      <c r="DR44" s="221"/>
      <c r="DS44" s="221"/>
      <c r="DT44" s="221"/>
      <c r="DU44" s="221"/>
      <c r="DV44" s="221"/>
      <c r="DW44" s="221"/>
      <c r="DX44" s="221"/>
      <c r="DY44" s="221"/>
      <c r="DZ44" s="221"/>
      <c r="EA44" s="221"/>
      <c r="EB44" s="221"/>
      <c r="EC44" s="221"/>
      <c r="ED44" s="221"/>
      <c r="EE44" s="221"/>
      <c r="EF44" s="221"/>
      <c r="EG44" s="221"/>
      <c r="EH44" s="221"/>
      <c r="EI44" s="221"/>
      <c r="EJ44" s="221"/>
      <c r="EK44" s="221"/>
      <c r="EL44" s="221"/>
      <c r="EM44" s="221"/>
      <c r="EN44" s="221"/>
      <c r="EO44" s="221"/>
      <c r="EP44" s="221"/>
      <c r="EQ44" s="221"/>
      <c r="ER44" s="221"/>
      <c r="ES44" s="221"/>
      <c r="ET44" s="221"/>
      <c r="EU44" s="221"/>
      <c r="EV44" s="221"/>
      <c r="EW44" s="221"/>
      <c r="EX44" s="221"/>
      <c r="EY44" s="221"/>
      <c r="EZ44" s="221"/>
      <c r="FA44" s="221"/>
      <c r="FG44" s="270"/>
      <c r="FH44" s="271"/>
      <c r="FI44" s="221"/>
      <c r="FJ44" s="221"/>
      <c r="FK44" s="221"/>
      <c r="FL44" s="221"/>
      <c r="FM44" s="221"/>
      <c r="FN44" s="221"/>
      <c r="FO44" s="221"/>
      <c r="FP44" s="221"/>
      <c r="FQ44" s="221"/>
      <c r="FR44" s="221"/>
      <c r="FS44" s="221"/>
      <c r="FT44" s="221"/>
      <c r="FU44" s="221"/>
      <c r="FV44" s="221"/>
      <c r="FW44" s="221"/>
      <c r="FX44" s="221"/>
      <c r="FY44" s="221"/>
      <c r="FZ44" s="221"/>
      <c r="GA44" s="221"/>
      <c r="GB44" s="221"/>
      <c r="GC44" s="221"/>
      <c r="GD44" s="221"/>
      <c r="GE44" s="221"/>
      <c r="GF44" s="221"/>
      <c r="GG44" s="221"/>
      <c r="GH44" s="221"/>
      <c r="GI44" s="221"/>
      <c r="GJ44" s="221"/>
      <c r="GK44" s="221"/>
      <c r="GL44" s="221"/>
      <c r="GM44" s="221"/>
      <c r="GN44" s="221"/>
      <c r="GO44" s="221"/>
      <c r="GP44" s="221"/>
      <c r="GQ44" s="221"/>
      <c r="GR44" s="221"/>
      <c r="GS44" s="221"/>
      <c r="GT44" s="221"/>
      <c r="GU44" s="221"/>
      <c r="GV44" s="221"/>
      <c r="GW44" s="221"/>
      <c r="GX44" s="221"/>
      <c r="GY44" s="221"/>
      <c r="GZ44" s="221"/>
      <c r="HA44" s="221"/>
      <c r="HB44" s="221"/>
      <c r="HC44" s="221"/>
      <c r="HI44" s="270"/>
      <c r="HJ44" s="271"/>
      <c r="HK44" s="221"/>
      <c r="HL44" s="221"/>
      <c r="HM44" s="221"/>
      <c r="HN44" s="221"/>
      <c r="HO44" s="221"/>
      <c r="HP44" s="221"/>
      <c r="HQ44" s="221"/>
      <c r="HR44" s="221"/>
      <c r="HS44" s="221"/>
      <c r="HT44" s="221"/>
      <c r="HU44" s="221"/>
      <c r="HV44" s="221"/>
      <c r="HW44" s="221"/>
      <c r="HX44" s="221"/>
      <c r="HY44" s="221"/>
      <c r="HZ44" s="221"/>
      <c r="IA44" s="221"/>
      <c r="IB44" s="221"/>
      <c r="IC44" s="221"/>
      <c r="ID44" s="221"/>
      <c r="IE44" s="221"/>
      <c r="IF44" s="221"/>
      <c r="IG44" s="221"/>
      <c r="IH44" s="221"/>
      <c r="II44" s="221"/>
      <c r="IJ44" s="221"/>
      <c r="IK44" s="221"/>
      <c r="IL44" s="221"/>
      <c r="IM44" s="221"/>
      <c r="IN44" s="221"/>
      <c r="IO44" s="221"/>
      <c r="IP44" s="221"/>
      <c r="IQ44" s="221"/>
      <c r="IR44" s="221"/>
      <c r="IS44" s="221"/>
      <c r="IT44" s="221"/>
      <c r="IU44" s="221"/>
      <c r="IV44" s="221"/>
    </row>
    <row r="45" spans="1:256" s="272" customFormat="1" ht="20.25" customHeight="1">
      <c r="A45" s="525"/>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DE45" s="270"/>
      <c r="DF45" s="271"/>
      <c r="DG45" s="221"/>
      <c r="DH45" s="221"/>
      <c r="DI45" s="221"/>
      <c r="DJ45" s="221"/>
      <c r="DK45" s="221"/>
      <c r="DL45" s="221"/>
      <c r="DM45" s="221"/>
      <c r="DN45" s="221"/>
      <c r="DO45" s="221"/>
      <c r="DP45" s="221"/>
      <c r="DQ45" s="221"/>
      <c r="DR45" s="221"/>
      <c r="DS45" s="221"/>
      <c r="DT45" s="221"/>
      <c r="DU45" s="221"/>
      <c r="DV45" s="221"/>
      <c r="DW45" s="221"/>
      <c r="DX45" s="221"/>
      <c r="DY45" s="221"/>
      <c r="DZ45" s="221"/>
      <c r="EA45" s="221"/>
      <c r="EB45" s="221"/>
      <c r="EC45" s="221"/>
      <c r="ED45" s="221"/>
      <c r="EE45" s="221"/>
      <c r="EF45" s="221"/>
      <c r="EG45" s="221"/>
      <c r="EH45" s="221"/>
      <c r="EI45" s="221"/>
      <c r="EJ45" s="221"/>
      <c r="EK45" s="221"/>
      <c r="EL45" s="221"/>
      <c r="EM45" s="221"/>
      <c r="EN45" s="221"/>
      <c r="EO45" s="221"/>
      <c r="EP45" s="221"/>
      <c r="EQ45" s="221"/>
      <c r="ER45" s="221"/>
      <c r="ES45" s="221"/>
      <c r="ET45" s="221"/>
      <c r="EU45" s="221"/>
      <c r="EV45" s="221"/>
      <c r="EW45" s="221"/>
      <c r="EX45" s="221"/>
      <c r="EY45" s="221"/>
      <c r="EZ45" s="221"/>
      <c r="FA45" s="221"/>
      <c r="FG45" s="270"/>
      <c r="FH45" s="271"/>
      <c r="FI45" s="221"/>
      <c r="FJ45" s="221"/>
      <c r="FK45" s="221"/>
      <c r="FL45" s="221"/>
      <c r="FM45" s="221"/>
      <c r="FN45" s="221"/>
      <c r="FO45" s="221"/>
      <c r="FP45" s="221"/>
      <c r="FQ45" s="221"/>
      <c r="FR45" s="221"/>
      <c r="FS45" s="221"/>
      <c r="FT45" s="221"/>
      <c r="FU45" s="221"/>
      <c r="FV45" s="221"/>
      <c r="FW45" s="221"/>
      <c r="FX45" s="221"/>
      <c r="FY45" s="221"/>
      <c r="FZ45" s="221"/>
      <c r="GA45" s="221"/>
      <c r="GB45" s="221"/>
      <c r="GC45" s="221"/>
      <c r="GD45" s="221"/>
      <c r="GE45" s="221"/>
      <c r="GF45" s="221"/>
      <c r="GG45" s="221"/>
      <c r="GH45" s="221"/>
      <c r="GI45" s="221"/>
      <c r="GJ45" s="221"/>
      <c r="GK45" s="221"/>
      <c r="GL45" s="221"/>
      <c r="GM45" s="221"/>
      <c r="GN45" s="221"/>
      <c r="GO45" s="221"/>
      <c r="GP45" s="221"/>
      <c r="GQ45" s="221"/>
      <c r="GR45" s="221"/>
      <c r="GS45" s="221"/>
      <c r="GT45" s="221"/>
      <c r="GU45" s="221"/>
      <c r="GV45" s="221"/>
      <c r="GW45" s="221"/>
      <c r="GX45" s="221"/>
      <c r="GY45" s="221"/>
      <c r="GZ45" s="221"/>
      <c r="HA45" s="221"/>
      <c r="HB45" s="221"/>
      <c r="HC45" s="221"/>
      <c r="HI45" s="270"/>
      <c r="HJ45" s="271"/>
      <c r="HK45" s="221"/>
      <c r="HL45" s="221"/>
      <c r="HM45" s="221"/>
      <c r="HN45" s="221"/>
      <c r="HO45" s="221"/>
      <c r="HP45" s="221"/>
      <c r="HQ45" s="221"/>
      <c r="HR45" s="221"/>
      <c r="HS45" s="221"/>
      <c r="HT45" s="221"/>
      <c r="HU45" s="221"/>
      <c r="HV45" s="221"/>
      <c r="HW45" s="221"/>
      <c r="HX45" s="221"/>
      <c r="HY45" s="221"/>
      <c r="HZ45" s="221"/>
      <c r="IA45" s="221"/>
      <c r="IB45" s="221"/>
      <c r="IC45" s="221"/>
      <c r="ID45" s="221"/>
      <c r="IE45" s="221"/>
      <c r="IF45" s="221"/>
      <c r="IG45" s="221"/>
      <c r="IH45" s="221"/>
      <c r="II45" s="221"/>
      <c r="IJ45" s="221"/>
      <c r="IK45" s="221"/>
      <c r="IL45" s="221"/>
      <c r="IM45" s="221"/>
      <c r="IN45" s="221"/>
      <c r="IO45" s="221"/>
      <c r="IP45" s="221"/>
      <c r="IQ45" s="221"/>
      <c r="IR45" s="221"/>
      <c r="IS45" s="221"/>
      <c r="IT45" s="221"/>
      <c r="IU45" s="221"/>
      <c r="IV45" s="221"/>
    </row>
    <row r="46" spans="1:256" s="272" customFormat="1" ht="14.25" customHeight="1" thickBot="1">
      <c r="A46" s="417"/>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9"/>
      <c r="BH46" s="419"/>
      <c r="BI46" s="419"/>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1"/>
      <c r="CQ46" s="221"/>
      <c r="CR46" s="221"/>
      <c r="CS46" s="221"/>
      <c r="CT46" s="221"/>
      <c r="CU46" s="221"/>
      <c r="CV46" s="221"/>
      <c r="CW46" s="221"/>
      <c r="CX46" s="221"/>
      <c r="CY46" s="221"/>
      <c r="DE46" s="270"/>
      <c r="DF46" s="271"/>
      <c r="DG46" s="221"/>
      <c r="DH46" s="221"/>
      <c r="DI46" s="221"/>
      <c r="DJ46" s="221"/>
      <c r="DK46" s="221"/>
      <c r="DL46" s="221"/>
      <c r="DM46" s="221"/>
      <c r="DN46" s="221"/>
      <c r="DO46" s="221"/>
      <c r="DP46" s="221"/>
      <c r="DQ46" s="221"/>
      <c r="DR46" s="221"/>
      <c r="DS46" s="221"/>
      <c r="DT46" s="221"/>
      <c r="DU46" s="221"/>
      <c r="DV46" s="221"/>
      <c r="DW46" s="221"/>
      <c r="DX46" s="221"/>
      <c r="DY46" s="221"/>
      <c r="DZ46" s="221"/>
      <c r="EA46" s="221"/>
      <c r="EB46" s="221"/>
      <c r="EC46" s="221"/>
      <c r="ED46" s="221"/>
      <c r="EE46" s="221"/>
      <c r="EF46" s="221"/>
      <c r="EG46" s="221"/>
      <c r="EH46" s="221"/>
      <c r="EI46" s="221"/>
      <c r="EJ46" s="221"/>
      <c r="EK46" s="221"/>
      <c r="EL46" s="221"/>
      <c r="EM46" s="221"/>
      <c r="EN46" s="221"/>
      <c r="EO46" s="221"/>
      <c r="EP46" s="221"/>
      <c r="EQ46" s="221"/>
      <c r="ER46" s="221"/>
      <c r="ES46" s="221"/>
      <c r="ET46" s="221"/>
      <c r="EU46" s="221"/>
      <c r="EV46" s="221"/>
      <c r="EW46" s="221"/>
      <c r="EX46" s="221"/>
      <c r="EY46" s="221"/>
      <c r="EZ46" s="221"/>
      <c r="FA46" s="221"/>
      <c r="FG46" s="270"/>
      <c r="FH46" s="271"/>
      <c r="FI46" s="221"/>
      <c r="FJ46" s="221"/>
      <c r="FK46" s="221"/>
      <c r="FL46" s="221"/>
      <c r="FM46" s="221"/>
      <c r="FN46" s="221"/>
      <c r="FO46" s="221"/>
      <c r="FP46" s="221"/>
      <c r="FQ46" s="221"/>
      <c r="FR46" s="221"/>
      <c r="FS46" s="221"/>
      <c r="FT46" s="221"/>
      <c r="FU46" s="221"/>
      <c r="FV46" s="221"/>
      <c r="FW46" s="221"/>
      <c r="FX46" s="221"/>
      <c r="FY46" s="221"/>
      <c r="FZ46" s="221"/>
      <c r="GA46" s="221"/>
      <c r="GB46" s="221"/>
      <c r="GC46" s="221"/>
      <c r="GD46" s="221"/>
      <c r="GE46" s="221"/>
      <c r="GF46" s="221"/>
      <c r="GG46" s="221"/>
      <c r="GH46" s="221"/>
      <c r="GI46" s="221"/>
      <c r="GJ46" s="221"/>
      <c r="GK46" s="221"/>
      <c r="GL46" s="221"/>
      <c r="GM46" s="221"/>
      <c r="GN46" s="221"/>
      <c r="GO46" s="221"/>
      <c r="GP46" s="221"/>
      <c r="GQ46" s="221"/>
      <c r="GR46" s="221"/>
      <c r="GS46" s="221"/>
      <c r="GT46" s="221"/>
      <c r="GU46" s="221"/>
      <c r="GV46" s="221"/>
      <c r="GW46" s="221"/>
      <c r="GX46" s="221"/>
      <c r="GY46" s="221"/>
      <c r="GZ46" s="221"/>
      <c r="HA46" s="221"/>
      <c r="HB46" s="221"/>
      <c r="HC46" s="221"/>
      <c r="HI46" s="270"/>
      <c r="HJ46" s="271"/>
      <c r="HK46" s="221"/>
      <c r="HL46" s="221"/>
      <c r="HM46" s="221"/>
      <c r="HN46" s="221"/>
      <c r="HO46" s="221"/>
      <c r="HP46" s="221"/>
      <c r="HQ46" s="221"/>
      <c r="HR46" s="221"/>
      <c r="HS46" s="221"/>
      <c r="HT46" s="221"/>
      <c r="HU46" s="221"/>
      <c r="HV46" s="221"/>
      <c r="HW46" s="221"/>
      <c r="HX46" s="221"/>
      <c r="HY46" s="221"/>
      <c r="HZ46" s="221"/>
      <c r="IA46" s="221"/>
      <c r="IB46" s="221"/>
      <c r="IC46" s="221"/>
      <c r="ID46" s="221"/>
      <c r="IE46" s="221"/>
      <c r="IF46" s="221"/>
      <c r="IG46" s="221"/>
      <c r="IH46" s="221"/>
      <c r="II46" s="221"/>
      <c r="IJ46" s="221"/>
      <c r="IK46" s="221"/>
      <c r="IL46" s="221"/>
      <c r="IM46" s="221"/>
      <c r="IN46" s="221"/>
      <c r="IO46" s="221"/>
      <c r="IP46" s="221"/>
      <c r="IQ46" s="221"/>
      <c r="IR46" s="221"/>
      <c r="IS46" s="221"/>
      <c r="IT46" s="221"/>
      <c r="IU46" s="221"/>
      <c r="IV46" s="221"/>
    </row>
    <row r="47" spans="1:256" s="272" customFormat="1" ht="14.25" customHeight="1">
      <c r="A47" s="400"/>
      <c r="B47" s="400"/>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DE47" s="270"/>
      <c r="DF47" s="27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G47" s="270"/>
      <c r="FH47" s="27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1"/>
      <c r="GE47" s="221"/>
      <c r="GF47" s="221"/>
      <c r="GG47" s="221"/>
      <c r="GH47" s="221"/>
      <c r="GI47" s="221"/>
      <c r="GJ47" s="221"/>
      <c r="GK47" s="221"/>
      <c r="GL47" s="221"/>
      <c r="GM47" s="221"/>
      <c r="GN47" s="221"/>
      <c r="GO47" s="221"/>
      <c r="GP47" s="221"/>
      <c r="GQ47" s="221"/>
      <c r="GR47" s="221"/>
      <c r="GS47" s="221"/>
      <c r="GT47" s="221"/>
      <c r="GU47" s="221"/>
      <c r="GV47" s="221"/>
      <c r="GW47" s="221"/>
      <c r="GX47" s="221"/>
      <c r="GY47" s="221"/>
      <c r="GZ47" s="221"/>
      <c r="HA47" s="221"/>
      <c r="HB47" s="221"/>
      <c r="HC47" s="221"/>
      <c r="HI47" s="270"/>
      <c r="HJ47" s="271"/>
      <c r="HK47" s="221"/>
      <c r="HL47" s="221"/>
      <c r="HM47" s="221"/>
      <c r="HN47" s="221"/>
      <c r="HO47" s="221"/>
      <c r="HP47" s="221"/>
      <c r="HQ47" s="221"/>
      <c r="HR47" s="221"/>
      <c r="HS47" s="221"/>
      <c r="HT47" s="221"/>
      <c r="HU47" s="221"/>
      <c r="HV47" s="221"/>
      <c r="HW47" s="221"/>
      <c r="HX47" s="221"/>
      <c r="HY47" s="221"/>
      <c r="HZ47" s="221"/>
      <c r="IA47" s="221"/>
      <c r="IB47" s="221"/>
      <c r="IC47" s="221"/>
      <c r="ID47" s="221"/>
      <c r="IE47" s="221"/>
      <c r="IF47" s="221"/>
      <c r="IG47" s="221"/>
      <c r="IH47" s="221"/>
      <c r="II47" s="221"/>
      <c r="IJ47" s="221"/>
      <c r="IK47" s="221"/>
      <c r="IL47" s="221"/>
      <c r="IM47" s="221"/>
      <c r="IN47" s="221"/>
      <c r="IO47" s="221"/>
      <c r="IP47" s="221"/>
      <c r="IQ47" s="221"/>
      <c r="IR47" s="221"/>
      <c r="IS47" s="221"/>
      <c r="IT47" s="221"/>
      <c r="IU47" s="221"/>
      <c r="IV47" s="221"/>
    </row>
    <row r="48" spans="1:256" s="272" customFormat="1" ht="20.25" customHeight="1">
      <c r="A48" s="374"/>
      <c r="B48" s="374"/>
      <c r="C48" s="421" t="s">
        <v>368</v>
      </c>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21"/>
      <c r="CO48" s="221"/>
      <c r="CP48" s="221"/>
      <c r="CQ48" s="221"/>
      <c r="CR48" s="221"/>
      <c r="CS48" s="221"/>
      <c r="CT48" s="221"/>
      <c r="CU48" s="221"/>
      <c r="CV48" s="221"/>
      <c r="CW48" s="221"/>
      <c r="CX48" s="221"/>
      <c r="CY48" s="221"/>
      <c r="DE48" s="270"/>
      <c r="DF48" s="271"/>
      <c r="DG48" s="221"/>
      <c r="DH48" s="221"/>
      <c r="DI48" s="221"/>
      <c r="DJ48" s="221"/>
      <c r="DK48" s="221"/>
      <c r="DL48" s="221"/>
      <c r="DM48" s="221"/>
      <c r="DN48" s="221"/>
      <c r="DO48" s="221"/>
      <c r="DP48" s="221"/>
      <c r="DQ48" s="221"/>
      <c r="DR48" s="221"/>
      <c r="DS48" s="221"/>
      <c r="DT48" s="221"/>
      <c r="DU48" s="221"/>
      <c r="DV48" s="221"/>
      <c r="DW48" s="221"/>
      <c r="DX48" s="221"/>
      <c r="DY48" s="221"/>
      <c r="DZ48" s="221"/>
      <c r="EA48" s="221"/>
      <c r="EB48" s="221"/>
      <c r="EC48" s="221"/>
      <c r="ED48" s="221"/>
      <c r="EE48" s="221"/>
      <c r="EF48" s="221"/>
      <c r="EG48" s="221"/>
      <c r="EH48" s="221"/>
      <c r="EI48" s="221"/>
      <c r="EJ48" s="221"/>
      <c r="EK48" s="221"/>
      <c r="EL48" s="221"/>
      <c r="EM48" s="221"/>
      <c r="EN48" s="221"/>
      <c r="EO48" s="221"/>
      <c r="EP48" s="221"/>
      <c r="EQ48" s="221"/>
      <c r="ER48" s="221"/>
      <c r="ES48" s="221"/>
      <c r="ET48" s="221"/>
      <c r="EU48" s="221"/>
      <c r="EV48" s="221"/>
      <c r="EW48" s="221"/>
      <c r="EX48" s="221"/>
      <c r="EY48" s="221"/>
      <c r="EZ48" s="221"/>
      <c r="FA48" s="221"/>
      <c r="FG48" s="270"/>
      <c r="FH48" s="271"/>
      <c r="FI48" s="221"/>
      <c r="FJ48" s="221"/>
      <c r="FK48" s="221"/>
      <c r="FL48" s="221"/>
      <c r="FM48" s="221"/>
      <c r="FN48" s="221"/>
      <c r="FO48" s="221"/>
      <c r="FP48" s="221"/>
      <c r="FQ48" s="221"/>
      <c r="FR48" s="221"/>
      <c r="FS48" s="221"/>
      <c r="FT48" s="221"/>
      <c r="FU48" s="221"/>
      <c r="FV48" s="221"/>
      <c r="FW48" s="221"/>
      <c r="FX48" s="221"/>
      <c r="FY48" s="221"/>
      <c r="FZ48" s="221"/>
      <c r="GA48" s="221"/>
      <c r="GB48" s="221"/>
      <c r="GC48" s="221"/>
      <c r="GD48" s="221"/>
      <c r="GE48" s="221"/>
      <c r="GF48" s="221"/>
      <c r="GG48" s="221"/>
      <c r="GH48" s="221"/>
      <c r="GI48" s="221"/>
      <c r="GJ48" s="221"/>
      <c r="GK48" s="221"/>
      <c r="GL48" s="221"/>
      <c r="GM48" s="221"/>
      <c r="GN48" s="221"/>
      <c r="GO48" s="221"/>
      <c r="GP48" s="221"/>
      <c r="GQ48" s="221"/>
      <c r="GR48" s="221"/>
      <c r="GS48" s="221"/>
      <c r="GT48" s="221"/>
      <c r="GU48" s="221"/>
      <c r="GV48" s="221"/>
      <c r="GW48" s="221"/>
      <c r="GX48" s="221"/>
      <c r="GY48" s="221"/>
      <c r="GZ48" s="221"/>
      <c r="HA48" s="221"/>
      <c r="HB48" s="221"/>
      <c r="HC48" s="221"/>
      <c r="HI48" s="270"/>
      <c r="HJ48" s="271"/>
      <c r="HK48" s="221"/>
      <c r="HL48" s="221"/>
      <c r="HM48" s="221"/>
      <c r="HN48" s="221"/>
      <c r="HO48" s="221"/>
      <c r="HP48" s="221"/>
      <c r="HQ48" s="221"/>
      <c r="HR48" s="221"/>
      <c r="HS48" s="221"/>
      <c r="HT48" s="221"/>
      <c r="HU48" s="221"/>
      <c r="HV48" s="221"/>
      <c r="HW48" s="221"/>
      <c r="HX48" s="221"/>
      <c r="HY48" s="221"/>
      <c r="HZ48" s="221"/>
      <c r="IA48" s="221"/>
      <c r="IB48" s="221"/>
      <c r="IC48" s="221"/>
      <c r="ID48" s="221"/>
      <c r="IE48" s="221"/>
      <c r="IF48" s="221"/>
      <c r="IG48" s="221"/>
      <c r="IH48" s="221"/>
      <c r="II48" s="221"/>
      <c r="IJ48" s="221"/>
      <c r="IK48" s="221"/>
      <c r="IL48" s="221"/>
      <c r="IM48" s="221"/>
      <c r="IN48" s="221"/>
      <c r="IO48" s="221"/>
      <c r="IP48" s="221"/>
      <c r="IQ48" s="221"/>
      <c r="IR48" s="221"/>
      <c r="IS48" s="221"/>
      <c r="IT48" s="221"/>
      <c r="IU48" s="221"/>
      <c r="IV48" s="221"/>
    </row>
    <row r="49" spans="1:256" s="272" customFormat="1" ht="7.5" customHeight="1">
      <c r="A49" s="374"/>
      <c r="B49" s="374"/>
      <c r="C49" s="381"/>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DE49" s="270"/>
      <c r="DF49" s="27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c r="EG49" s="221"/>
      <c r="EH49" s="221"/>
      <c r="EI49" s="221"/>
      <c r="EJ49" s="221"/>
      <c r="EK49" s="221"/>
      <c r="EL49" s="221"/>
      <c r="EM49" s="221"/>
      <c r="EN49" s="221"/>
      <c r="EO49" s="221"/>
      <c r="EP49" s="221"/>
      <c r="EQ49" s="221"/>
      <c r="ER49" s="221"/>
      <c r="ES49" s="221"/>
      <c r="ET49" s="221"/>
      <c r="EU49" s="221"/>
      <c r="EV49" s="221"/>
      <c r="EW49" s="221"/>
      <c r="EX49" s="221"/>
      <c r="EY49" s="221"/>
      <c r="EZ49" s="221"/>
      <c r="FA49" s="221"/>
      <c r="FG49" s="270"/>
      <c r="FH49" s="271"/>
      <c r="FI49" s="221"/>
      <c r="FJ49" s="221"/>
      <c r="FK49" s="221"/>
      <c r="FL49" s="221"/>
      <c r="FM49" s="221"/>
      <c r="FN49" s="221"/>
      <c r="FO49" s="221"/>
      <c r="FP49" s="221"/>
      <c r="FQ49" s="221"/>
      <c r="FR49" s="221"/>
      <c r="FS49" s="221"/>
      <c r="FT49" s="221"/>
      <c r="FU49" s="221"/>
      <c r="FV49" s="221"/>
      <c r="FW49" s="221"/>
      <c r="FX49" s="221"/>
      <c r="FY49" s="221"/>
      <c r="FZ49" s="221"/>
      <c r="GA49" s="221"/>
      <c r="GB49" s="221"/>
      <c r="GC49" s="221"/>
      <c r="GD49" s="221"/>
      <c r="GE49" s="221"/>
      <c r="GF49" s="221"/>
      <c r="GG49" s="221"/>
      <c r="GH49" s="221"/>
      <c r="GI49" s="221"/>
      <c r="GJ49" s="221"/>
      <c r="GK49" s="221"/>
      <c r="GL49" s="221"/>
      <c r="GM49" s="221"/>
      <c r="GN49" s="221"/>
      <c r="GO49" s="221"/>
      <c r="GP49" s="221"/>
      <c r="GQ49" s="221"/>
      <c r="GR49" s="221"/>
      <c r="GS49" s="221"/>
      <c r="GT49" s="221"/>
      <c r="GU49" s="221"/>
      <c r="GV49" s="221"/>
      <c r="GW49" s="221"/>
      <c r="GX49" s="221"/>
      <c r="GY49" s="221"/>
      <c r="GZ49" s="221"/>
      <c r="HA49" s="221"/>
      <c r="HB49" s="221"/>
      <c r="HC49" s="221"/>
      <c r="HI49" s="270"/>
      <c r="HJ49" s="271"/>
      <c r="HK49" s="221"/>
      <c r="HL49" s="221"/>
      <c r="HM49" s="221"/>
      <c r="HN49" s="221"/>
      <c r="HO49" s="221"/>
      <c r="HP49" s="221"/>
      <c r="HQ49" s="221"/>
      <c r="HR49" s="221"/>
      <c r="HS49" s="221"/>
      <c r="HT49" s="221"/>
      <c r="HU49" s="221"/>
      <c r="HV49" s="221"/>
      <c r="HW49" s="221"/>
      <c r="HX49" s="221"/>
      <c r="HY49" s="221"/>
      <c r="HZ49" s="221"/>
      <c r="IA49" s="221"/>
      <c r="IB49" s="221"/>
      <c r="IC49" s="221"/>
      <c r="ID49" s="221"/>
      <c r="IE49" s="221"/>
      <c r="IF49" s="221"/>
      <c r="IG49" s="221"/>
      <c r="IH49" s="221"/>
      <c r="II49" s="221"/>
      <c r="IJ49" s="221"/>
      <c r="IK49" s="221"/>
      <c r="IL49" s="221"/>
      <c r="IM49" s="221"/>
      <c r="IN49" s="221"/>
      <c r="IO49" s="221"/>
      <c r="IP49" s="221"/>
      <c r="IQ49" s="221"/>
      <c r="IR49" s="221"/>
      <c r="IS49" s="221"/>
      <c r="IT49" s="221"/>
      <c r="IU49" s="221"/>
      <c r="IV49" s="221"/>
    </row>
    <row r="50" spans="1:256" s="272" customFormat="1" ht="50.25" customHeight="1">
      <c r="A50" s="374"/>
      <c r="B50" s="374"/>
      <c r="C50" s="785" t="s">
        <v>371</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374"/>
      <c r="AK50" s="428" t="str">
        <f>IF(PrevAGT!D8="x","x"," ")</f>
        <v> </v>
      </c>
      <c r="AL50" s="374"/>
      <c r="AM50" s="374"/>
      <c r="AN50" s="374"/>
      <c r="AO50" s="796" t="str">
        <f>IF(AK50="x","inserire nello spazio seguente il numero di giornate agrituristiche riportate nell'allegato 7","opzione  non spuntata nella sezione PrevAGT")</f>
        <v>opzione  non spuntata nella sezione PrevAGT</v>
      </c>
      <c r="AP50" s="797"/>
      <c r="AQ50" s="797"/>
      <c r="AR50" s="797"/>
      <c r="AS50" s="797"/>
      <c r="AT50" s="797"/>
      <c r="AU50" s="797"/>
      <c r="AV50" s="797"/>
      <c r="AW50" s="797"/>
      <c r="AX50" s="798"/>
      <c r="AY50" s="374"/>
      <c r="AZ50" s="808">
        <v>0</v>
      </c>
      <c r="BA50" s="809"/>
      <c r="BB50" s="810"/>
      <c r="BC50" s="374"/>
      <c r="BD50" s="374"/>
      <c r="BE50" s="374"/>
      <c r="BF50" s="374"/>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c r="DE50" s="270"/>
      <c r="DF50" s="271"/>
      <c r="DG50" s="221"/>
      <c r="DH50" s="221"/>
      <c r="DI50" s="221"/>
      <c r="DJ50" s="221"/>
      <c r="DK50" s="221"/>
      <c r="DL50" s="221"/>
      <c r="DM50" s="221"/>
      <c r="DN50" s="221"/>
      <c r="DO50" s="221"/>
      <c r="DP50" s="221"/>
      <c r="DQ50" s="221"/>
      <c r="DR50" s="221"/>
      <c r="DS50" s="221"/>
      <c r="DT50" s="221"/>
      <c r="DU50" s="221"/>
      <c r="DV50" s="221"/>
      <c r="DW50" s="221"/>
      <c r="DX50" s="221"/>
      <c r="DY50" s="221"/>
      <c r="DZ50" s="221"/>
      <c r="EA50" s="221"/>
      <c r="EB50" s="221"/>
      <c r="EC50" s="221"/>
      <c r="ED50" s="221"/>
      <c r="EE50" s="221"/>
      <c r="EF50" s="221"/>
      <c r="EG50" s="221"/>
      <c r="EH50" s="221"/>
      <c r="EI50" s="221"/>
      <c r="EJ50" s="221"/>
      <c r="EK50" s="221"/>
      <c r="EL50" s="221"/>
      <c r="EM50" s="221"/>
      <c r="EN50" s="221"/>
      <c r="EO50" s="221"/>
      <c r="EP50" s="221"/>
      <c r="EQ50" s="221"/>
      <c r="ER50" s="221"/>
      <c r="ES50" s="221"/>
      <c r="ET50" s="221"/>
      <c r="EU50" s="221"/>
      <c r="EV50" s="221"/>
      <c r="EW50" s="221"/>
      <c r="EX50" s="221"/>
      <c r="EY50" s="221"/>
      <c r="EZ50" s="221"/>
      <c r="FA50" s="221"/>
      <c r="FG50" s="270"/>
      <c r="FH50" s="271"/>
      <c r="FI50" s="221"/>
      <c r="FJ50" s="221"/>
      <c r="FK50" s="221"/>
      <c r="FL50" s="221"/>
      <c r="FM50" s="221"/>
      <c r="FN50" s="221"/>
      <c r="FO50" s="221"/>
      <c r="FP50" s="221"/>
      <c r="FQ50" s="221"/>
      <c r="FR50" s="221"/>
      <c r="FS50" s="221"/>
      <c r="FT50" s="221"/>
      <c r="FU50" s="221"/>
      <c r="FV50" s="221"/>
      <c r="FW50" s="221"/>
      <c r="FX50" s="221"/>
      <c r="FY50" s="221"/>
      <c r="FZ50" s="221"/>
      <c r="GA50" s="221"/>
      <c r="GB50" s="221"/>
      <c r="GC50" s="221"/>
      <c r="GD50" s="221"/>
      <c r="GE50" s="221"/>
      <c r="GF50" s="221"/>
      <c r="GG50" s="221"/>
      <c r="GH50" s="221"/>
      <c r="GI50" s="221"/>
      <c r="GJ50" s="221"/>
      <c r="GK50" s="221"/>
      <c r="GL50" s="221"/>
      <c r="GM50" s="221"/>
      <c r="GN50" s="221"/>
      <c r="GO50" s="221"/>
      <c r="GP50" s="221"/>
      <c r="GQ50" s="221"/>
      <c r="GR50" s="221"/>
      <c r="GS50" s="221"/>
      <c r="GT50" s="221"/>
      <c r="GU50" s="221"/>
      <c r="GV50" s="221"/>
      <c r="GW50" s="221"/>
      <c r="GX50" s="221"/>
      <c r="GY50" s="221"/>
      <c r="GZ50" s="221"/>
      <c r="HA50" s="221"/>
      <c r="HB50" s="221"/>
      <c r="HC50" s="221"/>
      <c r="HI50" s="270"/>
      <c r="HJ50" s="271"/>
      <c r="HK50" s="221"/>
      <c r="HL50" s="221"/>
      <c r="HM50" s="221"/>
      <c r="HN50" s="221"/>
      <c r="HO50" s="221"/>
      <c r="HP50" s="221"/>
      <c r="HQ50" s="221"/>
      <c r="HR50" s="221"/>
      <c r="HS50" s="221"/>
      <c r="HT50" s="221"/>
      <c r="HU50" s="221"/>
      <c r="HV50" s="221"/>
      <c r="HW50" s="221"/>
      <c r="HX50" s="221"/>
      <c r="HY50" s="221"/>
      <c r="HZ50" s="221"/>
      <c r="IA50" s="221"/>
      <c r="IB50" s="221"/>
      <c r="IC50" s="221"/>
      <c r="ID50" s="221"/>
      <c r="IE50" s="221"/>
      <c r="IF50" s="221"/>
      <c r="IG50" s="221"/>
      <c r="IH50" s="221"/>
      <c r="II50" s="221"/>
      <c r="IJ50" s="221"/>
      <c r="IK50" s="221"/>
      <c r="IL50" s="221"/>
      <c r="IM50" s="221"/>
      <c r="IN50" s="221"/>
      <c r="IO50" s="221"/>
      <c r="IP50" s="221"/>
      <c r="IQ50" s="221"/>
      <c r="IR50" s="221"/>
      <c r="IS50" s="221"/>
      <c r="IT50" s="221"/>
      <c r="IU50" s="221"/>
      <c r="IV50" s="221"/>
    </row>
    <row r="51" spans="1:256" s="272" customFormat="1" ht="21.75" customHeight="1">
      <c r="A51" s="377"/>
      <c r="B51" s="377"/>
      <c r="C51" s="381"/>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DE51" s="270"/>
      <c r="DF51" s="27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1"/>
      <c r="EZ51" s="221"/>
      <c r="FA51" s="221"/>
      <c r="FG51" s="270"/>
      <c r="FH51" s="271"/>
      <c r="FI51" s="221"/>
      <c r="FJ51" s="221"/>
      <c r="FK51" s="221"/>
      <c r="FL51" s="221"/>
      <c r="FM51" s="221"/>
      <c r="FN51" s="221"/>
      <c r="FO51" s="221"/>
      <c r="FP51" s="221"/>
      <c r="FQ51" s="221"/>
      <c r="FR51" s="221"/>
      <c r="FS51" s="221"/>
      <c r="FT51" s="221"/>
      <c r="FU51" s="221"/>
      <c r="FV51" s="221"/>
      <c r="FW51" s="221"/>
      <c r="FX51" s="221"/>
      <c r="FY51" s="221"/>
      <c r="FZ51" s="221"/>
      <c r="GA51" s="221"/>
      <c r="GB51" s="221"/>
      <c r="GC51" s="221"/>
      <c r="GD51" s="221"/>
      <c r="GE51" s="221"/>
      <c r="GF51" s="221"/>
      <c r="GG51" s="221"/>
      <c r="GH51" s="221"/>
      <c r="GI51" s="221"/>
      <c r="GJ51" s="221"/>
      <c r="GK51" s="221"/>
      <c r="GL51" s="221"/>
      <c r="GM51" s="221"/>
      <c r="GN51" s="221"/>
      <c r="GO51" s="221"/>
      <c r="GP51" s="221"/>
      <c r="GQ51" s="221"/>
      <c r="GR51" s="221"/>
      <c r="GS51" s="221"/>
      <c r="GT51" s="221"/>
      <c r="GU51" s="221"/>
      <c r="GV51" s="221"/>
      <c r="GW51" s="221"/>
      <c r="GX51" s="221"/>
      <c r="GY51" s="221"/>
      <c r="GZ51" s="221"/>
      <c r="HA51" s="221"/>
      <c r="HB51" s="221"/>
      <c r="HC51" s="221"/>
      <c r="HI51" s="270"/>
      <c r="HJ51" s="271"/>
      <c r="HK51" s="221"/>
      <c r="HL51" s="221"/>
      <c r="HM51" s="221"/>
      <c r="HN51" s="221"/>
      <c r="HO51" s="221"/>
      <c r="HP51" s="221"/>
      <c r="HQ51" s="221"/>
      <c r="HR51" s="221"/>
      <c r="HS51" s="221"/>
      <c r="HT51" s="221"/>
      <c r="HU51" s="221"/>
      <c r="HV51" s="221"/>
      <c r="HW51" s="221"/>
      <c r="HX51" s="221"/>
      <c r="HY51" s="221"/>
      <c r="HZ51" s="221"/>
      <c r="IA51" s="221"/>
      <c r="IB51" s="221"/>
      <c r="IC51" s="221"/>
      <c r="ID51" s="221"/>
      <c r="IE51" s="221"/>
      <c r="IF51" s="221"/>
      <c r="IG51" s="221"/>
      <c r="IH51" s="221"/>
      <c r="II51" s="221"/>
      <c r="IJ51" s="221"/>
      <c r="IK51" s="221"/>
      <c r="IL51" s="221"/>
      <c r="IM51" s="221"/>
      <c r="IN51" s="221"/>
      <c r="IO51" s="221"/>
      <c r="IP51" s="221"/>
      <c r="IQ51" s="221"/>
      <c r="IR51" s="221"/>
      <c r="IS51" s="221"/>
      <c r="IT51" s="221"/>
      <c r="IU51" s="221"/>
      <c r="IV51" s="221"/>
    </row>
    <row r="52" spans="1:256" s="272" customFormat="1" ht="20.25" customHeight="1">
      <c r="A52" s="377"/>
      <c r="B52" s="377"/>
      <c r="C52" s="380"/>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811" t="s">
        <v>389</v>
      </c>
      <c r="AP52" s="812"/>
      <c r="AQ52" s="812"/>
      <c r="AR52" s="812"/>
      <c r="AS52" s="812"/>
      <c r="AT52" s="812"/>
      <c r="AU52" s="812"/>
      <c r="AV52" s="812"/>
      <c r="AW52" s="812"/>
      <c r="AX52" s="813"/>
      <c r="AY52" s="377"/>
      <c r="AZ52" s="817">
        <f>IF(AND(AK50="x",AZ50&lt;&gt;0),ROUND(AZ50/180,2),0)</f>
        <v>0</v>
      </c>
      <c r="BA52" s="818"/>
      <c r="BB52" s="819"/>
      <c r="BC52" s="377"/>
      <c r="BD52" s="377"/>
      <c r="BE52" s="377"/>
      <c r="BF52" s="377"/>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DE52" s="270"/>
      <c r="DF52" s="271"/>
      <c r="DG52" s="221"/>
      <c r="DH52" s="221"/>
      <c r="DI52" s="221"/>
      <c r="DJ52" s="221"/>
      <c r="DK52" s="221"/>
      <c r="DL52" s="221"/>
      <c r="DM52" s="221"/>
      <c r="DN52" s="221"/>
      <c r="DO52" s="221"/>
      <c r="DP52" s="221"/>
      <c r="DQ52" s="221"/>
      <c r="DR52" s="221"/>
      <c r="DS52" s="221"/>
      <c r="DT52" s="221"/>
      <c r="DU52" s="221"/>
      <c r="DV52" s="221"/>
      <c r="DW52" s="221"/>
      <c r="DX52" s="221"/>
      <c r="DY52" s="221"/>
      <c r="DZ52" s="221"/>
      <c r="EA52" s="221"/>
      <c r="EB52" s="221"/>
      <c r="EC52" s="221"/>
      <c r="ED52" s="221"/>
      <c r="EE52" s="221"/>
      <c r="EF52" s="221"/>
      <c r="EG52" s="221"/>
      <c r="EH52" s="221"/>
      <c r="EI52" s="221"/>
      <c r="EJ52" s="221"/>
      <c r="EK52" s="221"/>
      <c r="EL52" s="221"/>
      <c r="EM52" s="221"/>
      <c r="EN52" s="221"/>
      <c r="EO52" s="221"/>
      <c r="EP52" s="221"/>
      <c r="EQ52" s="221"/>
      <c r="ER52" s="221"/>
      <c r="ES52" s="221"/>
      <c r="ET52" s="221"/>
      <c r="EU52" s="221"/>
      <c r="EV52" s="221"/>
      <c r="EW52" s="221"/>
      <c r="EX52" s="221"/>
      <c r="EY52" s="221"/>
      <c r="EZ52" s="221"/>
      <c r="FA52" s="221"/>
      <c r="FG52" s="270"/>
      <c r="FH52" s="271"/>
      <c r="FI52" s="221"/>
      <c r="FJ52" s="221"/>
      <c r="FK52" s="221"/>
      <c r="FL52" s="221"/>
      <c r="FM52" s="221"/>
      <c r="FN52" s="221"/>
      <c r="FO52" s="221"/>
      <c r="FP52" s="221"/>
      <c r="FQ52" s="221"/>
      <c r="FR52" s="221"/>
      <c r="FS52" s="221"/>
      <c r="FT52" s="221"/>
      <c r="FU52" s="221"/>
      <c r="FV52" s="221"/>
      <c r="FW52" s="221"/>
      <c r="FX52" s="221"/>
      <c r="FY52" s="221"/>
      <c r="FZ52" s="221"/>
      <c r="GA52" s="221"/>
      <c r="GB52" s="221"/>
      <c r="GC52" s="221"/>
      <c r="GD52" s="221"/>
      <c r="GE52" s="221"/>
      <c r="GF52" s="221"/>
      <c r="GG52" s="221"/>
      <c r="GH52" s="221"/>
      <c r="GI52" s="221"/>
      <c r="GJ52" s="221"/>
      <c r="GK52" s="221"/>
      <c r="GL52" s="221"/>
      <c r="GM52" s="221"/>
      <c r="GN52" s="221"/>
      <c r="GO52" s="221"/>
      <c r="GP52" s="221"/>
      <c r="GQ52" s="221"/>
      <c r="GR52" s="221"/>
      <c r="GS52" s="221"/>
      <c r="GT52" s="221"/>
      <c r="GU52" s="221"/>
      <c r="GV52" s="221"/>
      <c r="GW52" s="221"/>
      <c r="GX52" s="221"/>
      <c r="GY52" s="221"/>
      <c r="GZ52" s="221"/>
      <c r="HA52" s="221"/>
      <c r="HB52" s="221"/>
      <c r="HC52" s="221"/>
      <c r="HI52" s="270"/>
      <c r="HJ52" s="271"/>
      <c r="HK52" s="221"/>
      <c r="HL52" s="221"/>
      <c r="HM52" s="221"/>
      <c r="HN52" s="221"/>
      <c r="HO52" s="221"/>
      <c r="HP52" s="221"/>
      <c r="HQ52" s="221"/>
      <c r="HR52" s="221"/>
      <c r="HS52" s="221"/>
      <c r="HT52" s="221"/>
      <c r="HU52" s="221"/>
      <c r="HV52" s="221"/>
      <c r="HW52" s="221"/>
      <c r="HX52" s="221"/>
      <c r="HY52" s="221"/>
      <c r="HZ52" s="221"/>
      <c r="IA52" s="221"/>
      <c r="IB52" s="221"/>
      <c r="IC52" s="221"/>
      <c r="ID52" s="221"/>
      <c r="IE52" s="221"/>
      <c r="IF52" s="221"/>
      <c r="IG52" s="221"/>
      <c r="IH52" s="221"/>
      <c r="II52" s="221"/>
      <c r="IJ52" s="221"/>
      <c r="IK52" s="221"/>
      <c r="IL52" s="221"/>
      <c r="IM52" s="221"/>
      <c r="IN52" s="221"/>
      <c r="IO52" s="221"/>
      <c r="IP52" s="221"/>
      <c r="IQ52" s="221"/>
      <c r="IR52" s="221"/>
      <c r="IS52" s="221"/>
      <c r="IT52" s="221"/>
      <c r="IU52" s="221"/>
      <c r="IV52" s="221"/>
    </row>
    <row r="53" spans="1:256" s="272" customFormat="1" ht="20.25" customHeight="1">
      <c r="A53" s="377"/>
      <c r="B53" s="377"/>
      <c r="C53" s="380"/>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814"/>
      <c r="AP53" s="815"/>
      <c r="AQ53" s="815"/>
      <c r="AR53" s="815"/>
      <c r="AS53" s="815"/>
      <c r="AT53" s="815"/>
      <c r="AU53" s="815"/>
      <c r="AV53" s="815"/>
      <c r="AW53" s="815"/>
      <c r="AX53" s="816"/>
      <c r="AY53" s="377"/>
      <c r="AZ53" s="820"/>
      <c r="BA53" s="821"/>
      <c r="BB53" s="822"/>
      <c r="BC53" s="377"/>
      <c r="BD53" s="377"/>
      <c r="BE53" s="377"/>
      <c r="BF53" s="377"/>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DE53" s="270"/>
      <c r="DF53" s="27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221"/>
      <c r="EK53" s="221"/>
      <c r="EL53" s="221"/>
      <c r="EM53" s="221"/>
      <c r="EN53" s="221"/>
      <c r="EO53" s="221"/>
      <c r="EP53" s="221"/>
      <c r="EQ53" s="221"/>
      <c r="ER53" s="221"/>
      <c r="ES53" s="221"/>
      <c r="ET53" s="221"/>
      <c r="EU53" s="221"/>
      <c r="EV53" s="221"/>
      <c r="EW53" s="221"/>
      <c r="EX53" s="221"/>
      <c r="EY53" s="221"/>
      <c r="EZ53" s="221"/>
      <c r="FA53" s="221"/>
      <c r="FG53" s="270"/>
      <c r="FH53" s="271"/>
      <c r="FI53" s="221"/>
      <c r="FJ53" s="221"/>
      <c r="FK53" s="221"/>
      <c r="FL53" s="221"/>
      <c r="FM53" s="221"/>
      <c r="FN53" s="221"/>
      <c r="FO53" s="221"/>
      <c r="FP53" s="221"/>
      <c r="FQ53" s="221"/>
      <c r="FR53" s="221"/>
      <c r="FS53" s="221"/>
      <c r="FT53" s="221"/>
      <c r="FU53" s="221"/>
      <c r="FV53" s="221"/>
      <c r="FW53" s="221"/>
      <c r="FX53" s="221"/>
      <c r="FY53" s="221"/>
      <c r="FZ53" s="221"/>
      <c r="GA53" s="221"/>
      <c r="GB53" s="221"/>
      <c r="GC53" s="221"/>
      <c r="GD53" s="221"/>
      <c r="GE53" s="221"/>
      <c r="GF53" s="221"/>
      <c r="GG53" s="221"/>
      <c r="GH53" s="221"/>
      <c r="GI53" s="221"/>
      <c r="GJ53" s="221"/>
      <c r="GK53" s="221"/>
      <c r="GL53" s="221"/>
      <c r="GM53" s="221"/>
      <c r="GN53" s="221"/>
      <c r="GO53" s="221"/>
      <c r="GP53" s="221"/>
      <c r="GQ53" s="221"/>
      <c r="GR53" s="221"/>
      <c r="GS53" s="221"/>
      <c r="GT53" s="221"/>
      <c r="GU53" s="221"/>
      <c r="GV53" s="221"/>
      <c r="GW53" s="221"/>
      <c r="GX53" s="221"/>
      <c r="GY53" s="221"/>
      <c r="GZ53" s="221"/>
      <c r="HA53" s="221"/>
      <c r="HB53" s="221"/>
      <c r="HC53" s="221"/>
      <c r="HI53" s="270"/>
      <c r="HJ53" s="271"/>
      <c r="HK53" s="221"/>
      <c r="HL53" s="221"/>
      <c r="HM53" s="221"/>
      <c r="HN53" s="221"/>
      <c r="HO53" s="221"/>
      <c r="HP53" s="221"/>
      <c r="HQ53" s="221"/>
      <c r="HR53" s="221"/>
      <c r="HS53" s="221"/>
      <c r="HT53" s="221"/>
      <c r="HU53" s="221"/>
      <c r="HV53" s="221"/>
      <c r="HW53" s="221"/>
      <c r="HX53" s="221"/>
      <c r="HY53" s="221"/>
      <c r="HZ53" s="221"/>
      <c r="IA53" s="221"/>
      <c r="IB53" s="221"/>
      <c r="IC53" s="221"/>
      <c r="ID53" s="221"/>
      <c r="IE53" s="221"/>
      <c r="IF53" s="221"/>
      <c r="IG53" s="221"/>
      <c r="IH53" s="221"/>
      <c r="II53" s="221"/>
      <c r="IJ53" s="221"/>
      <c r="IK53" s="221"/>
      <c r="IL53" s="221"/>
      <c r="IM53" s="221"/>
      <c r="IN53" s="221"/>
      <c r="IO53" s="221"/>
      <c r="IP53" s="221"/>
      <c r="IQ53" s="221"/>
      <c r="IR53" s="221"/>
      <c r="IS53" s="221"/>
      <c r="IT53" s="221"/>
      <c r="IU53" s="221"/>
      <c r="IV53" s="221"/>
    </row>
    <row r="54" spans="1:256" s="272" customFormat="1" ht="21.75" customHeight="1">
      <c r="A54" s="377"/>
      <c r="B54" s="377"/>
      <c r="C54" s="381"/>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7"/>
      <c r="AZ54" s="377"/>
      <c r="BA54" s="377"/>
      <c r="BB54" s="377"/>
      <c r="BC54" s="377"/>
      <c r="BD54" s="377"/>
      <c r="BE54" s="377"/>
      <c r="BF54" s="377"/>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DE54" s="270"/>
      <c r="DF54" s="27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1"/>
      <c r="EJ54" s="221"/>
      <c r="EK54" s="221"/>
      <c r="EL54" s="221"/>
      <c r="EM54" s="221"/>
      <c r="EN54" s="221"/>
      <c r="EO54" s="221"/>
      <c r="EP54" s="221"/>
      <c r="EQ54" s="221"/>
      <c r="ER54" s="221"/>
      <c r="ES54" s="221"/>
      <c r="ET54" s="221"/>
      <c r="EU54" s="221"/>
      <c r="EV54" s="221"/>
      <c r="EW54" s="221"/>
      <c r="EX54" s="221"/>
      <c r="EY54" s="221"/>
      <c r="EZ54" s="221"/>
      <c r="FA54" s="221"/>
      <c r="FG54" s="270"/>
      <c r="FH54" s="271"/>
      <c r="FI54" s="221"/>
      <c r="FJ54" s="221"/>
      <c r="FK54" s="221"/>
      <c r="FL54" s="221"/>
      <c r="FM54" s="221"/>
      <c r="FN54" s="221"/>
      <c r="FO54" s="221"/>
      <c r="FP54" s="221"/>
      <c r="FQ54" s="221"/>
      <c r="FR54" s="221"/>
      <c r="FS54" s="221"/>
      <c r="FT54" s="221"/>
      <c r="FU54" s="221"/>
      <c r="FV54" s="221"/>
      <c r="FW54" s="221"/>
      <c r="FX54" s="221"/>
      <c r="FY54" s="221"/>
      <c r="FZ54" s="221"/>
      <c r="GA54" s="221"/>
      <c r="GB54" s="221"/>
      <c r="GC54" s="221"/>
      <c r="GD54" s="221"/>
      <c r="GE54" s="221"/>
      <c r="GF54" s="221"/>
      <c r="GG54" s="221"/>
      <c r="GH54" s="221"/>
      <c r="GI54" s="221"/>
      <c r="GJ54" s="221"/>
      <c r="GK54" s="221"/>
      <c r="GL54" s="221"/>
      <c r="GM54" s="221"/>
      <c r="GN54" s="221"/>
      <c r="GO54" s="221"/>
      <c r="GP54" s="221"/>
      <c r="GQ54" s="221"/>
      <c r="GR54" s="221"/>
      <c r="GS54" s="221"/>
      <c r="GT54" s="221"/>
      <c r="GU54" s="221"/>
      <c r="GV54" s="221"/>
      <c r="GW54" s="221"/>
      <c r="GX54" s="221"/>
      <c r="GY54" s="221"/>
      <c r="GZ54" s="221"/>
      <c r="HA54" s="221"/>
      <c r="HB54" s="221"/>
      <c r="HC54" s="221"/>
      <c r="HI54" s="270"/>
      <c r="HJ54" s="271"/>
      <c r="HK54" s="221"/>
      <c r="HL54" s="221"/>
      <c r="HM54" s="221"/>
      <c r="HN54" s="221"/>
      <c r="HO54" s="221"/>
      <c r="HP54" s="221"/>
      <c r="HQ54" s="221"/>
      <c r="HR54" s="221"/>
      <c r="HS54" s="221"/>
      <c r="HT54" s="221"/>
      <c r="HU54" s="221"/>
      <c r="HV54" s="221"/>
      <c r="HW54" s="221"/>
      <c r="HX54" s="221"/>
      <c r="HY54" s="221"/>
      <c r="HZ54" s="221"/>
      <c r="IA54" s="221"/>
      <c r="IB54" s="221"/>
      <c r="IC54" s="221"/>
      <c r="ID54" s="221"/>
      <c r="IE54" s="221"/>
      <c r="IF54" s="221"/>
      <c r="IG54" s="221"/>
      <c r="IH54" s="221"/>
      <c r="II54" s="221"/>
      <c r="IJ54" s="221"/>
      <c r="IK54" s="221"/>
      <c r="IL54" s="221"/>
      <c r="IM54" s="221"/>
      <c r="IN54" s="221"/>
      <c r="IO54" s="221"/>
      <c r="IP54" s="221"/>
      <c r="IQ54" s="221"/>
      <c r="IR54" s="221"/>
      <c r="IS54" s="221"/>
      <c r="IT54" s="221"/>
      <c r="IU54" s="221"/>
      <c r="IV54" s="221"/>
    </row>
    <row r="55" spans="1:256" s="272" customFormat="1" ht="35.25">
      <c r="A55" s="374"/>
      <c r="B55" s="374"/>
      <c r="C55" s="786" t="s">
        <v>369</v>
      </c>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374"/>
      <c r="AK55" s="428" t="str">
        <f>IF(PrevAGT!D12="x","x"," ")</f>
        <v> </v>
      </c>
      <c r="AL55" s="374"/>
      <c r="AM55" s="374"/>
      <c r="AN55" s="374"/>
      <c r="AO55" s="799" t="str">
        <f>IF(AK55="x","non viene creato alcun posto di lavoro","opzione  non spuntata nella sezione PrevAGT")</f>
        <v>opzione  non spuntata nella sezione PrevAGT</v>
      </c>
      <c r="AP55" s="800"/>
      <c r="AQ55" s="800"/>
      <c r="AR55" s="800"/>
      <c r="AS55" s="800"/>
      <c r="AT55" s="800"/>
      <c r="AU55" s="800"/>
      <c r="AV55" s="800"/>
      <c r="AW55" s="800"/>
      <c r="AX55" s="801"/>
      <c r="AY55" s="374"/>
      <c r="AZ55" s="374"/>
      <c r="BA55" s="374"/>
      <c r="BB55" s="374"/>
      <c r="BC55" s="374"/>
      <c r="BD55" s="374"/>
      <c r="BE55" s="374"/>
      <c r="BF55" s="374"/>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c r="CN55" s="221"/>
      <c r="CO55" s="221"/>
      <c r="CP55" s="221"/>
      <c r="CQ55" s="221"/>
      <c r="CR55" s="221"/>
      <c r="CS55" s="221"/>
      <c r="CT55" s="221"/>
      <c r="CU55" s="221"/>
      <c r="CV55" s="221"/>
      <c r="CW55" s="221"/>
      <c r="CX55" s="221"/>
      <c r="CY55" s="221"/>
      <c r="DE55" s="270"/>
      <c r="DF55" s="271"/>
      <c r="DG55" s="221"/>
      <c r="DH55" s="221"/>
      <c r="DI55" s="221"/>
      <c r="DJ55" s="221"/>
      <c r="DK55" s="221"/>
      <c r="DL55" s="221"/>
      <c r="DM55" s="221"/>
      <c r="DN55" s="221"/>
      <c r="DO55" s="221"/>
      <c r="DP55" s="221"/>
      <c r="DQ55" s="221"/>
      <c r="DR55" s="221"/>
      <c r="DS55" s="221"/>
      <c r="DT55" s="221"/>
      <c r="DU55" s="221"/>
      <c r="DV55" s="221"/>
      <c r="DW55" s="221"/>
      <c r="DX55" s="221"/>
      <c r="DY55" s="221"/>
      <c r="DZ55" s="221"/>
      <c r="EA55" s="221"/>
      <c r="EB55" s="221"/>
      <c r="EC55" s="221"/>
      <c r="ED55" s="221"/>
      <c r="EE55" s="221"/>
      <c r="EF55" s="221"/>
      <c r="EG55" s="221"/>
      <c r="EH55" s="221"/>
      <c r="EI55" s="221"/>
      <c r="EJ55" s="221"/>
      <c r="EK55" s="221"/>
      <c r="EL55" s="221"/>
      <c r="EM55" s="221"/>
      <c r="EN55" s="221"/>
      <c r="EO55" s="221"/>
      <c r="EP55" s="221"/>
      <c r="EQ55" s="221"/>
      <c r="ER55" s="221"/>
      <c r="ES55" s="221"/>
      <c r="ET55" s="221"/>
      <c r="EU55" s="221"/>
      <c r="EV55" s="221"/>
      <c r="EW55" s="221"/>
      <c r="EX55" s="221"/>
      <c r="EY55" s="221"/>
      <c r="EZ55" s="221"/>
      <c r="FA55" s="221"/>
      <c r="FG55" s="270"/>
      <c r="FH55" s="271"/>
      <c r="FI55" s="221"/>
      <c r="FJ55" s="221"/>
      <c r="FK55" s="221"/>
      <c r="FL55" s="221"/>
      <c r="FM55" s="221"/>
      <c r="FN55" s="221"/>
      <c r="FO55" s="221"/>
      <c r="FP55" s="221"/>
      <c r="FQ55" s="221"/>
      <c r="FR55" s="221"/>
      <c r="FS55" s="221"/>
      <c r="FT55" s="221"/>
      <c r="FU55" s="221"/>
      <c r="FV55" s="221"/>
      <c r="FW55" s="221"/>
      <c r="FX55" s="221"/>
      <c r="FY55" s="221"/>
      <c r="FZ55" s="221"/>
      <c r="GA55" s="221"/>
      <c r="GB55" s="221"/>
      <c r="GC55" s="221"/>
      <c r="GD55" s="221"/>
      <c r="GE55" s="221"/>
      <c r="GF55" s="221"/>
      <c r="GG55" s="221"/>
      <c r="GH55" s="221"/>
      <c r="GI55" s="221"/>
      <c r="GJ55" s="221"/>
      <c r="GK55" s="221"/>
      <c r="GL55" s="221"/>
      <c r="GM55" s="221"/>
      <c r="GN55" s="221"/>
      <c r="GO55" s="221"/>
      <c r="GP55" s="221"/>
      <c r="GQ55" s="221"/>
      <c r="GR55" s="221"/>
      <c r="GS55" s="221"/>
      <c r="GT55" s="221"/>
      <c r="GU55" s="221"/>
      <c r="GV55" s="221"/>
      <c r="GW55" s="221"/>
      <c r="GX55" s="221"/>
      <c r="GY55" s="221"/>
      <c r="GZ55" s="221"/>
      <c r="HA55" s="221"/>
      <c r="HB55" s="221"/>
      <c r="HC55" s="221"/>
      <c r="HI55" s="270"/>
      <c r="HJ55" s="271"/>
      <c r="HK55" s="221"/>
      <c r="HL55" s="221"/>
      <c r="HM55" s="221"/>
      <c r="HN55" s="221"/>
      <c r="HO55" s="221"/>
      <c r="HP55" s="221"/>
      <c r="HQ55" s="221"/>
      <c r="HR55" s="221"/>
      <c r="HS55" s="221"/>
      <c r="HT55" s="221"/>
      <c r="HU55" s="221"/>
      <c r="HV55" s="221"/>
      <c r="HW55" s="221"/>
      <c r="HX55" s="221"/>
      <c r="HY55" s="221"/>
      <c r="HZ55" s="221"/>
      <c r="IA55" s="221"/>
      <c r="IB55" s="221"/>
      <c r="IC55" s="221"/>
      <c r="ID55" s="221"/>
      <c r="IE55" s="221"/>
      <c r="IF55" s="221"/>
      <c r="IG55" s="221"/>
      <c r="IH55" s="221"/>
      <c r="II55" s="221"/>
      <c r="IJ55" s="221"/>
      <c r="IK55" s="221"/>
      <c r="IL55" s="221"/>
      <c r="IM55" s="221"/>
      <c r="IN55" s="221"/>
      <c r="IO55" s="221"/>
      <c r="IP55" s="221"/>
      <c r="IQ55" s="221"/>
      <c r="IR55" s="221"/>
      <c r="IS55" s="221"/>
      <c r="IT55" s="221"/>
      <c r="IU55" s="221"/>
      <c r="IV55" s="221"/>
    </row>
    <row r="56" spans="1:256" s="272" customFormat="1" ht="21.75" customHeight="1">
      <c r="A56" s="377"/>
      <c r="B56" s="377"/>
      <c r="C56" s="381"/>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7"/>
      <c r="BB56" s="377"/>
      <c r="BC56" s="377"/>
      <c r="BD56" s="377"/>
      <c r="BE56" s="377"/>
      <c r="BF56" s="377"/>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DE56" s="270"/>
      <c r="DF56" s="27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G56" s="270"/>
      <c r="FH56" s="27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I56" s="270"/>
      <c r="HJ56" s="271"/>
      <c r="HK56" s="221"/>
      <c r="HL56" s="221"/>
      <c r="HM56" s="221"/>
      <c r="HN56" s="221"/>
      <c r="HO56" s="221"/>
      <c r="HP56" s="221"/>
      <c r="HQ56" s="221"/>
      <c r="HR56" s="221"/>
      <c r="HS56" s="221"/>
      <c r="HT56" s="221"/>
      <c r="HU56" s="221"/>
      <c r="HV56" s="221"/>
      <c r="HW56" s="221"/>
      <c r="HX56" s="221"/>
      <c r="HY56" s="221"/>
      <c r="HZ56" s="221"/>
      <c r="IA56" s="221"/>
      <c r="IB56" s="221"/>
      <c r="IC56" s="221"/>
      <c r="ID56" s="221"/>
      <c r="IE56" s="221"/>
      <c r="IF56" s="221"/>
      <c r="IG56" s="221"/>
      <c r="IH56" s="221"/>
      <c r="II56" s="221"/>
      <c r="IJ56" s="221"/>
      <c r="IK56" s="221"/>
      <c r="IL56" s="221"/>
      <c r="IM56" s="221"/>
      <c r="IN56" s="221"/>
      <c r="IO56" s="221"/>
      <c r="IP56" s="221"/>
      <c r="IQ56" s="221"/>
      <c r="IR56" s="221"/>
      <c r="IS56" s="221"/>
      <c r="IT56" s="221"/>
      <c r="IU56" s="221"/>
      <c r="IV56" s="221"/>
    </row>
    <row r="57" spans="1:256" s="272" customFormat="1" ht="51" customHeight="1">
      <c r="A57" s="374"/>
      <c r="B57" s="374"/>
      <c r="C57" s="786" t="s">
        <v>370</v>
      </c>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5"/>
      <c r="AJ57" s="374"/>
      <c r="AK57" s="428" t="str">
        <f>IF(PrevAGT!D49="x","x"," ")</f>
        <v> </v>
      </c>
      <c r="AL57" s="374"/>
      <c r="AM57" s="374"/>
      <c r="AN57" s="374"/>
      <c r="AO57" s="796" t="str">
        <f>IF(AK57="x","inserire nello spazio seguente il numero di giornate agrituristiche riportate nell'allegato 7","opzione  non spuntata nella sezione PrevAGT")</f>
        <v>opzione  non spuntata nella sezione PrevAGT</v>
      </c>
      <c r="AP57" s="797"/>
      <c r="AQ57" s="797"/>
      <c r="AR57" s="797"/>
      <c r="AS57" s="797"/>
      <c r="AT57" s="797"/>
      <c r="AU57" s="797"/>
      <c r="AV57" s="797"/>
      <c r="AW57" s="797"/>
      <c r="AX57" s="798"/>
      <c r="AY57" s="374"/>
      <c r="AZ57" s="808">
        <v>0</v>
      </c>
      <c r="BA57" s="809"/>
      <c r="BB57" s="810"/>
      <c r="BC57" s="374"/>
      <c r="BD57" s="374"/>
      <c r="BE57" s="374"/>
      <c r="BF57" s="374"/>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1"/>
      <c r="CS57" s="221"/>
      <c r="CT57" s="221"/>
      <c r="CU57" s="221"/>
      <c r="CV57" s="221"/>
      <c r="CW57" s="221"/>
      <c r="CX57" s="221"/>
      <c r="CY57" s="221"/>
      <c r="DE57" s="270"/>
      <c r="DF57" s="271"/>
      <c r="DG57" s="221"/>
      <c r="DH57" s="221"/>
      <c r="DI57" s="221"/>
      <c r="DJ57" s="221"/>
      <c r="DK57" s="221"/>
      <c r="DL57" s="221"/>
      <c r="DM57" s="221"/>
      <c r="DN57" s="221"/>
      <c r="DO57" s="221"/>
      <c r="DP57" s="221"/>
      <c r="DQ57" s="221"/>
      <c r="DR57" s="221"/>
      <c r="DS57" s="221"/>
      <c r="DT57" s="221"/>
      <c r="DU57" s="221"/>
      <c r="DV57" s="221"/>
      <c r="DW57" s="221"/>
      <c r="DX57" s="221"/>
      <c r="DY57" s="221"/>
      <c r="DZ57" s="221"/>
      <c r="EA57" s="221"/>
      <c r="EB57" s="221"/>
      <c r="EC57" s="221"/>
      <c r="ED57" s="221"/>
      <c r="EE57" s="221"/>
      <c r="EF57" s="221"/>
      <c r="EG57" s="221"/>
      <c r="EH57" s="221"/>
      <c r="EI57" s="221"/>
      <c r="EJ57" s="221"/>
      <c r="EK57" s="221"/>
      <c r="EL57" s="221"/>
      <c r="EM57" s="221"/>
      <c r="EN57" s="221"/>
      <c r="EO57" s="221"/>
      <c r="EP57" s="221"/>
      <c r="EQ57" s="221"/>
      <c r="ER57" s="221"/>
      <c r="ES57" s="221"/>
      <c r="ET57" s="221"/>
      <c r="EU57" s="221"/>
      <c r="EV57" s="221"/>
      <c r="EW57" s="221"/>
      <c r="EX57" s="221"/>
      <c r="EY57" s="221"/>
      <c r="EZ57" s="221"/>
      <c r="FA57" s="221"/>
      <c r="FG57" s="270"/>
      <c r="FH57" s="271"/>
      <c r="FI57" s="221"/>
      <c r="FJ57" s="221"/>
      <c r="FK57" s="221"/>
      <c r="FL57" s="221"/>
      <c r="FM57" s="221"/>
      <c r="FN57" s="221"/>
      <c r="FO57" s="221"/>
      <c r="FP57" s="221"/>
      <c r="FQ57" s="221"/>
      <c r="FR57" s="221"/>
      <c r="FS57" s="221"/>
      <c r="FT57" s="221"/>
      <c r="FU57" s="221"/>
      <c r="FV57" s="221"/>
      <c r="FW57" s="221"/>
      <c r="FX57" s="221"/>
      <c r="FY57" s="221"/>
      <c r="FZ57" s="221"/>
      <c r="GA57" s="221"/>
      <c r="GB57" s="221"/>
      <c r="GC57" s="221"/>
      <c r="GD57" s="221"/>
      <c r="GE57" s="221"/>
      <c r="GF57" s="221"/>
      <c r="GG57" s="221"/>
      <c r="GH57" s="221"/>
      <c r="GI57" s="221"/>
      <c r="GJ57" s="221"/>
      <c r="GK57" s="221"/>
      <c r="GL57" s="221"/>
      <c r="GM57" s="221"/>
      <c r="GN57" s="221"/>
      <c r="GO57" s="221"/>
      <c r="GP57" s="221"/>
      <c r="GQ57" s="221"/>
      <c r="GR57" s="221"/>
      <c r="GS57" s="221"/>
      <c r="GT57" s="221"/>
      <c r="GU57" s="221"/>
      <c r="GV57" s="221"/>
      <c r="GW57" s="221"/>
      <c r="GX57" s="221"/>
      <c r="GY57" s="221"/>
      <c r="GZ57" s="221"/>
      <c r="HA57" s="221"/>
      <c r="HB57" s="221"/>
      <c r="HC57" s="221"/>
      <c r="HI57" s="270"/>
      <c r="HJ57" s="271"/>
      <c r="HK57" s="221"/>
      <c r="HL57" s="221"/>
      <c r="HM57" s="221"/>
      <c r="HN57" s="221"/>
      <c r="HO57" s="221"/>
      <c r="HP57" s="221"/>
      <c r="HQ57" s="221"/>
      <c r="HR57" s="221"/>
      <c r="HS57" s="221"/>
      <c r="HT57" s="221"/>
      <c r="HU57" s="221"/>
      <c r="HV57" s="221"/>
      <c r="HW57" s="221"/>
      <c r="HX57" s="221"/>
      <c r="HY57" s="221"/>
      <c r="HZ57" s="221"/>
      <c r="IA57" s="221"/>
      <c r="IB57" s="221"/>
      <c r="IC57" s="221"/>
      <c r="ID57" s="221"/>
      <c r="IE57" s="221"/>
      <c r="IF57" s="221"/>
      <c r="IG57" s="221"/>
      <c r="IH57" s="221"/>
      <c r="II57" s="221"/>
      <c r="IJ57" s="221"/>
      <c r="IK57" s="221"/>
      <c r="IL57" s="221"/>
      <c r="IM57" s="221"/>
      <c r="IN57" s="221"/>
      <c r="IO57" s="221"/>
      <c r="IP57" s="221"/>
      <c r="IQ57" s="221"/>
      <c r="IR57" s="221"/>
      <c r="IS57" s="221"/>
      <c r="IT57" s="221"/>
      <c r="IU57" s="221"/>
      <c r="IV57" s="221"/>
    </row>
    <row r="58" spans="1:256" s="272" customFormat="1" ht="21.75" customHeight="1">
      <c r="A58" s="377"/>
      <c r="B58" s="377"/>
      <c r="C58" s="381"/>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7"/>
      <c r="BE58" s="377"/>
      <c r="BF58" s="377"/>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1"/>
      <c r="CP58" s="221"/>
      <c r="CQ58" s="221"/>
      <c r="CR58" s="221"/>
      <c r="CS58" s="221"/>
      <c r="CT58" s="221"/>
      <c r="CU58" s="221"/>
      <c r="CV58" s="221"/>
      <c r="CW58" s="221"/>
      <c r="CX58" s="221"/>
      <c r="CY58" s="221"/>
      <c r="DE58" s="270"/>
      <c r="DF58" s="271"/>
      <c r="DG58" s="221"/>
      <c r="DH58" s="221"/>
      <c r="DI58" s="221"/>
      <c r="DJ58" s="221"/>
      <c r="DK58" s="221"/>
      <c r="DL58" s="221"/>
      <c r="DM58" s="221"/>
      <c r="DN58" s="221"/>
      <c r="DO58" s="221"/>
      <c r="DP58" s="221"/>
      <c r="DQ58" s="221"/>
      <c r="DR58" s="221"/>
      <c r="DS58" s="221"/>
      <c r="DT58" s="221"/>
      <c r="DU58" s="221"/>
      <c r="DV58" s="221"/>
      <c r="DW58" s="221"/>
      <c r="DX58" s="221"/>
      <c r="DY58" s="221"/>
      <c r="DZ58" s="221"/>
      <c r="EA58" s="221"/>
      <c r="EB58" s="221"/>
      <c r="EC58" s="221"/>
      <c r="ED58" s="221"/>
      <c r="EE58" s="221"/>
      <c r="EF58" s="221"/>
      <c r="EG58" s="221"/>
      <c r="EH58" s="221"/>
      <c r="EI58" s="221"/>
      <c r="EJ58" s="221"/>
      <c r="EK58" s="221"/>
      <c r="EL58" s="221"/>
      <c r="EM58" s="221"/>
      <c r="EN58" s="221"/>
      <c r="EO58" s="221"/>
      <c r="EP58" s="221"/>
      <c r="EQ58" s="221"/>
      <c r="ER58" s="221"/>
      <c r="ES58" s="221"/>
      <c r="ET58" s="221"/>
      <c r="EU58" s="221"/>
      <c r="EV58" s="221"/>
      <c r="EW58" s="221"/>
      <c r="EX58" s="221"/>
      <c r="EY58" s="221"/>
      <c r="EZ58" s="221"/>
      <c r="FA58" s="221"/>
      <c r="FG58" s="270"/>
      <c r="FH58" s="271"/>
      <c r="FI58" s="221"/>
      <c r="FJ58" s="221"/>
      <c r="FK58" s="221"/>
      <c r="FL58" s="221"/>
      <c r="FM58" s="221"/>
      <c r="FN58" s="221"/>
      <c r="FO58" s="221"/>
      <c r="FP58" s="221"/>
      <c r="FQ58" s="221"/>
      <c r="FR58" s="221"/>
      <c r="FS58" s="221"/>
      <c r="FT58" s="221"/>
      <c r="FU58" s="221"/>
      <c r="FV58" s="221"/>
      <c r="FW58" s="221"/>
      <c r="FX58" s="221"/>
      <c r="FY58" s="221"/>
      <c r="FZ58" s="221"/>
      <c r="GA58" s="221"/>
      <c r="GB58" s="221"/>
      <c r="GC58" s="221"/>
      <c r="GD58" s="221"/>
      <c r="GE58" s="221"/>
      <c r="GF58" s="221"/>
      <c r="GG58" s="221"/>
      <c r="GH58" s="221"/>
      <c r="GI58" s="221"/>
      <c r="GJ58" s="221"/>
      <c r="GK58" s="221"/>
      <c r="GL58" s="221"/>
      <c r="GM58" s="221"/>
      <c r="GN58" s="221"/>
      <c r="GO58" s="221"/>
      <c r="GP58" s="221"/>
      <c r="GQ58" s="221"/>
      <c r="GR58" s="221"/>
      <c r="GS58" s="221"/>
      <c r="GT58" s="221"/>
      <c r="GU58" s="221"/>
      <c r="GV58" s="221"/>
      <c r="GW58" s="221"/>
      <c r="GX58" s="221"/>
      <c r="GY58" s="221"/>
      <c r="GZ58" s="221"/>
      <c r="HA58" s="221"/>
      <c r="HB58" s="221"/>
      <c r="HC58" s="221"/>
      <c r="HI58" s="270"/>
      <c r="HJ58" s="271"/>
      <c r="HK58" s="221"/>
      <c r="HL58" s="221"/>
      <c r="HM58" s="221"/>
      <c r="HN58" s="221"/>
      <c r="HO58" s="221"/>
      <c r="HP58" s="221"/>
      <c r="HQ58" s="221"/>
      <c r="HR58" s="221"/>
      <c r="HS58" s="221"/>
      <c r="HT58" s="221"/>
      <c r="HU58" s="221"/>
      <c r="HV58" s="221"/>
      <c r="HW58" s="221"/>
      <c r="HX58" s="221"/>
      <c r="HY58" s="221"/>
      <c r="HZ58" s="221"/>
      <c r="IA58" s="221"/>
      <c r="IB58" s="221"/>
      <c r="IC58" s="221"/>
      <c r="ID58" s="221"/>
      <c r="IE58" s="221"/>
      <c r="IF58" s="221"/>
      <c r="IG58" s="221"/>
      <c r="IH58" s="221"/>
      <c r="II58" s="221"/>
      <c r="IJ58" s="221"/>
      <c r="IK58" s="221"/>
      <c r="IL58" s="221"/>
      <c r="IM58" s="221"/>
      <c r="IN58" s="221"/>
      <c r="IO58" s="221"/>
      <c r="IP58" s="221"/>
      <c r="IQ58" s="221"/>
      <c r="IR58" s="221"/>
      <c r="IS58" s="221"/>
      <c r="IT58" s="221"/>
      <c r="IU58" s="221"/>
      <c r="IV58" s="221"/>
    </row>
    <row r="59" spans="1:256" s="272" customFormat="1" ht="35.25">
      <c r="A59" s="377"/>
      <c r="B59" s="377"/>
      <c r="C59" s="384"/>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87"/>
      <c r="AL59" s="377"/>
      <c r="AM59" s="377"/>
      <c r="AN59" s="377"/>
      <c r="AO59" s="826" t="str">
        <f>IF(AK57="x","inserire nello spazio seguente il numero di giornate agrituristiche riconosciute nell'iscrizione alla Banca Dati degli Operatori Agrituristici","opzione  non spuntata nella sezione PrevAGT")</f>
        <v>opzione  non spuntata nella sezione PrevAGT</v>
      </c>
      <c r="AP59" s="827"/>
      <c r="AQ59" s="827"/>
      <c r="AR59" s="827"/>
      <c r="AS59" s="827"/>
      <c r="AT59" s="827"/>
      <c r="AU59" s="827"/>
      <c r="AV59" s="827"/>
      <c r="AW59" s="827"/>
      <c r="AX59" s="827"/>
      <c r="AY59" s="827"/>
      <c r="AZ59" s="828"/>
      <c r="BA59" s="377"/>
      <c r="BB59" s="802">
        <v>0</v>
      </c>
      <c r="BC59" s="803"/>
      <c r="BD59" s="803"/>
      <c r="BE59" s="804"/>
      <c r="BF59" s="377"/>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21"/>
      <c r="CO59" s="221"/>
      <c r="CP59" s="221"/>
      <c r="CQ59" s="221"/>
      <c r="CR59" s="221"/>
      <c r="CS59" s="221"/>
      <c r="CT59" s="221"/>
      <c r="CU59" s="221"/>
      <c r="CV59" s="221"/>
      <c r="CW59" s="221"/>
      <c r="CX59" s="221"/>
      <c r="CY59" s="221"/>
      <c r="DE59" s="270"/>
      <c r="DF59" s="271"/>
      <c r="DG59" s="221"/>
      <c r="DH59" s="221"/>
      <c r="DI59" s="221"/>
      <c r="DJ59" s="221"/>
      <c r="DK59" s="221"/>
      <c r="DL59" s="221"/>
      <c r="DM59" s="221"/>
      <c r="DN59" s="221"/>
      <c r="DO59" s="221"/>
      <c r="DP59" s="221"/>
      <c r="DQ59" s="221"/>
      <c r="DR59" s="221"/>
      <c r="DS59" s="221"/>
      <c r="DT59" s="221"/>
      <c r="DU59" s="221"/>
      <c r="DV59" s="221"/>
      <c r="DW59" s="221"/>
      <c r="DX59" s="221"/>
      <c r="DY59" s="221"/>
      <c r="DZ59" s="221"/>
      <c r="EA59" s="221"/>
      <c r="EB59" s="221"/>
      <c r="EC59" s="221"/>
      <c r="ED59" s="221"/>
      <c r="EE59" s="221"/>
      <c r="EF59" s="221"/>
      <c r="EG59" s="221"/>
      <c r="EH59" s="221"/>
      <c r="EI59" s="221"/>
      <c r="EJ59" s="221"/>
      <c r="EK59" s="221"/>
      <c r="EL59" s="221"/>
      <c r="EM59" s="221"/>
      <c r="EN59" s="221"/>
      <c r="EO59" s="221"/>
      <c r="EP59" s="221"/>
      <c r="EQ59" s="221"/>
      <c r="ER59" s="221"/>
      <c r="ES59" s="221"/>
      <c r="ET59" s="221"/>
      <c r="EU59" s="221"/>
      <c r="EV59" s="221"/>
      <c r="EW59" s="221"/>
      <c r="EX59" s="221"/>
      <c r="EY59" s="221"/>
      <c r="EZ59" s="221"/>
      <c r="FA59" s="221"/>
      <c r="FG59" s="270"/>
      <c r="FH59" s="271"/>
      <c r="FI59" s="221"/>
      <c r="FJ59" s="221"/>
      <c r="FK59" s="221"/>
      <c r="FL59" s="221"/>
      <c r="FM59" s="221"/>
      <c r="FN59" s="221"/>
      <c r="FO59" s="221"/>
      <c r="FP59" s="221"/>
      <c r="FQ59" s="221"/>
      <c r="FR59" s="221"/>
      <c r="FS59" s="221"/>
      <c r="FT59" s="221"/>
      <c r="FU59" s="221"/>
      <c r="FV59" s="221"/>
      <c r="FW59" s="221"/>
      <c r="FX59" s="221"/>
      <c r="FY59" s="221"/>
      <c r="FZ59" s="221"/>
      <c r="GA59" s="221"/>
      <c r="GB59" s="221"/>
      <c r="GC59" s="221"/>
      <c r="GD59" s="221"/>
      <c r="GE59" s="221"/>
      <c r="GF59" s="221"/>
      <c r="GG59" s="221"/>
      <c r="GH59" s="221"/>
      <c r="GI59" s="221"/>
      <c r="GJ59" s="221"/>
      <c r="GK59" s="221"/>
      <c r="GL59" s="221"/>
      <c r="GM59" s="221"/>
      <c r="GN59" s="221"/>
      <c r="GO59" s="221"/>
      <c r="GP59" s="221"/>
      <c r="GQ59" s="221"/>
      <c r="GR59" s="221"/>
      <c r="GS59" s="221"/>
      <c r="GT59" s="221"/>
      <c r="GU59" s="221"/>
      <c r="GV59" s="221"/>
      <c r="GW59" s="221"/>
      <c r="GX59" s="221"/>
      <c r="GY59" s="221"/>
      <c r="GZ59" s="221"/>
      <c r="HA59" s="221"/>
      <c r="HB59" s="221"/>
      <c r="HC59" s="221"/>
      <c r="HI59" s="270"/>
      <c r="HJ59" s="271"/>
      <c r="HK59" s="221"/>
      <c r="HL59" s="221"/>
      <c r="HM59" s="221"/>
      <c r="HN59" s="221"/>
      <c r="HO59" s="221"/>
      <c r="HP59" s="221"/>
      <c r="HQ59" s="221"/>
      <c r="HR59" s="221"/>
      <c r="HS59" s="221"/>
      <c r="HT59" s="221"/>
      <c r="HU59" s="221"/>
      <c r="HV59" s="221"/>
      <c r="HW59" s="221"/>
      <c r="HX59" s="221"/>
      <c r="HY59" s="221"/>
      <c r="HZ59" s="221"/>
      <c r="IA59" s="221"/>
      <c r="IB59" s="221"/>
      <c r="IC59" s="221"/>
      <c r="ID59" s="221"/>
      <c r="IE59" s="221"/>
      <c r="IF59" s="221"/>
      <c r="IG59" s="221"/>
      <c r="IH59" s="221"/>
      <c r="II59" s="221"/>
      <c r="IJ59" s="221"/>
      <c r="IK59" s="221"/>
      <c r="IL59" s="221"/>
      <c r="IM59" s="221"/>
      <c r="IN59" s="221"/>
      <c r="IO59" s="221"/>
      <c r="IP59" s="221"/>
      <c r="IQ59" s="221"/>
      <c r="IR59" s="221"/>
      <c r="IS59" s="221"/>
      <c r="IT59" s="221"/>
      <c r="IU59" s="221"/>
      <c r="IV59" s="221"/>
    </row>
    <row r="60" spans="1:256" s="272" customFormat="1" ht="14.25" customHeight="1">
      <c r="A60" s="377"/>
      <c r="B60" s="377"/>
      <c r="C60" s="381"/>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829"/>
      <c r="AP60" s="830"/>
      <c r="AQ60" s="830"/>
      <c r="AR60" s="830"/>
      <c r="AS60" s="830"/>
      <c r="AT60" s="830"/>
      <c r="AU60" s="830"/>
      <c r="AV60" s="830"/>
      <c r="AW60" s="830"/>
      <c r="AX60" s="830"/>
      <c r="AY60" s="830"/>
      <c r="AZ60" s="831"/>
      <c r="BA60" s="377"/>
      <c r="BB60" s="805"/>
      <c r="BC60" s="806"/>
      <c r="BD60" s="806"/>
      <c r="BE60" s="807"/>
      <c r="BF60" s="377"/>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1"/>
      <c r="CQ60" s="221"/>
      <c r="CR60" s="221"/>
      <c r="CS60" s="221"/>
      <c r="CT60" s="221"/>
      <c r="CU60" s="221"/>
      <c r="CV60" s="221"/>
      <c r="CW60" s="221"/>
      <c r="CX60" s="221"/>
      <c r="CY60" s="221"/>
      <c r="DE60" s="270"/>
      <c r="DF60" s="271"/>
      <c r="DG60" s="221"/>
      <c r="DH60" s="221"/>
      <c r="DI60" s="221"/>
      <c r="DJ60" s="221"/>
      <c r="DK60" s="221"/>
      <c r="DL60" s="221"/>
      <c r="DM60" s="221"/>
      <c r="DN60" s="221"/>
      <c r="DO60" s="221"/>
      <c r="DP60" s="221"/>
      <c r="DQ60" s="221"/>
      <c r="DR60" s="221"/>
      <c r="DS60" s="221"/>
      <c r="DT60" s="221"/>
      <c r="DU60" s="221"/>
      <c r="DV60" s="221"/>
      <c r="DW60" s="221"/>
      <c r="DX60" s="221"/>
      <c r="DY60" s="221"/>
      <c r="DZ60" s="221"/>
      <c r="EA60" s="221"/>
      <c r="EB60" s="221"/>
      <c r="EC60" s="221"/>
      <c r="ED60" s="221"/>
      <c r="EE60" s="221"/>
      <c r="EF60" s="221"/>
      <c r="EG60" s="221"/>
      <c r="EH60" s="221"/>
      <c r="EI60" s="221"/>
      <c r="EJ60" s="221"/>
      <c r="EK60" s="221"/>
      <c r="EL60" s="221"/>
      <c r="EM60" s="221"/>
      <c r="EN60" s="221"/>
      <c r="EO60" s="221"/>
      <c r="EP60" s="221"/>
      <c r="EQ60" s="221"/>
      <c r="ER60" s="221"/>
      <c r="ES60" s="221"/>
      <c r="ET60" s="221"/>
      <c r="EU60" s="221"/>
      <c r="EV60" s="221"/>
      <c r="EW60" s="221"/>
      <c r="EX60" s="221"/>
      <c r="EY60" s="221"/>
      <c r="EZ60" s="221"/>
      <c r="FA60" s="221"/>
      <c r="FG60" s="270"/>
      <c r="FH60" s="271"/>
      <c r="FI60" s="221"/>
      <c r="FJ60" s="221"/>
      <c r="FK60" s="221"/>
      <c r="FL60" s="221"/>
      <c r="FM60" s="221"/>
      <c r="FN60" s="221"/>
      <c r="FO60" s="221"/>
      <c r="FP60" s="221"/>
      <c r="FQ60" s="221"/>
      <c r="FR60" s="221"/>
      <c r="FS60" s="221"/>
      <c r="FT60" s="221"/>
      <c r="FU60" s="221"/>
      <c r="FV60" s="221"/>
      <c r="FW60" s="221"/>
      <c r="FX60" s="221"/>
      <c r="FY60" s="221"/>
      <c r="FZ60" s="221"/>
      <c r="GA60" s="221"/>
      <c r="GB60" s="221"/>
      <c r="GC60" s="221"/>
      <c r="GD60" s="221"/>
      <c r="GE60" s="221"/>
      <c r="GF60" s="221"/>
      <c r="GG60" s="221"/>
      <c r="GH60" s="221"/>
      <c r="GI60" s="221"/>
      <c r="GJ60" s="221"/>
      <c r="GK60" s="221"/>
      <c r="GL60" s="221"/>
      <c r="GM60" s="221"/>
      <c r="GN60" s="221"/>
      <c r="GO60" s="221"/>
      <c r="GP60" s="221"/>
      <c r="GQ60" s="221"/>
      <c r="GR60" s="221"/>
      <c r="GS60" s="221"/>
      <c r="GT60" s="221"/>
      <c r="GU60" s="221"/>
      <c r="GV60" s="221"/>
      <c r="GW60" s="221"/>
      <c r="GX60" s="221"/>
      <c r="GY60" s="221"/>
      <c r="GZ60" s="221"/>
      <c r="HA60" s="221"/>
      <c r="HB60" s="221"/>
      <c r="HC60" s="221"/>
      <c r="HI60" s="270"/>
      <c r="HJ60" s="271"/>
      <c r="HK60" s="221"/>
      <c r="HL60" s="221"/>
      <c r="HM60" s="221"/>
      <c r="HN60" s="221"/>
      <c r="HO60" s="221"/>
      <c r="HP60" s="221"/>
      <c r="HQ60" s="221"/>
      <c r="HR60" s="221"/>
      <c r="HS60" s="221"/>
      <c r="HT60" s="221"/>
      <c r="HU60" s="221"/>
      <c r="HV60" s="221"/>
      <c r="HW60" s="221"/>
      <c r="HX60" s="221"/>
      <c r="HY60" s="221"/>
      <c r="HZ60" s="221"/>
      <c r="IA60" s="221"/>
      <c r="IB60" s="221"/>
      <c r="IC60" s="221"/>
      <c r="ID60" s="221"/>
      <c r="IE60" s="221"/>
      <c r="IF60" s="221"/>
      <c r="IG60" s="221"/>
      <c r="IH60" s="221"/>
      <c r="II60" s="221"/>
      <c r="IJ60" s="221"/>
      <c r="IK60" s="221"/>
      <c r="IL60" s="221"/>
      <c r="IM60" s="221"/>
      <c r="IN60" s="221"/>
      <c r="IO60" s="221"/>
      <c r="IP60" s="221"/>
      <c r="IQ60" s="221"/>
      <c r="IR60" s="221"/>
      <c r="IS60" s="221"/>
      <c r="IT60" s="221"/>
      <c r="IU60" s="221"/>
      <c r="IV60" s="221"/>
    </row>
    <row r="61" spans="1:256" s="272" customFormat="1" ht="21.75" customHeight="1">
      <c r="A61" s="377"/>
      <c r="B61" s="377"/>
      <c r="C61" s="381"/>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1"/>
      <c r="CQ61" s="221"/>
      <c r="CR61" s="221"/>
      <c r="CS61" s="221"/>
      <c r="CT61" s="221"/>
      <c r="CU61" s="221"/>
      <c r="CV61" s="221"/>
      <c r="CW61" s="221"/>
      <c r="CX61" s="221"/>
      <c r="CY61" s="221"/>
      <c r="DE61" s="270"/>
      <c r="DF61" s="271"/>
      <c r="DG61" s="221"/>
      <c r="DH61" s="221"/>
      <c r="DI61" s="221"/>
      <c r="DJ61" s="221"/>
      <c r="DK61" s="221"/>
      <c r="DL61" s="221"/>
      <c r="DM61" s="221"/>
      <c r="DN61" s="221"/>
      <c r="DO61" s="221"/>
      <c r="DP61" s="221"/>
      <c r="DQ61" s="221"/>
      <c r="DR61" s="221"/>
      <c r="DS61" s="221"/>
      <c r="DT61" s="221"/>
      <c r="DU61" s="221"/>
      <c r="DV61" s="221"/>
      <c r="DW61" s="221"/>
      <c r="DX61" s="221"/>
      <c r="DY61" s="221"/>
      <c r="DZ61" s="221"/>
      <c r="EA61" s="221"/>
      <c r="EB61" s="221"/>
      <c r="EC61" s="221"/>
      <c r="ED61" s="221"/>
      <c r="EE61" s="221"/>
      <c r="EF61" s="221"/>
      <c r="EG61" s="221"/>
      <c r="EH61" s="221"/>
      <c r="EI61" s="221"/>
      <c r="EJ61" s="221"/>
      <c r="EK61" s="221"/>
      <c r="EL61" s="221"/>
      <c r="EM61" s="221"/>
      <c r="EN61" s="221"/>
      <c r="EO61" s="221"/>
      <c r="EP61" s="221"/>
      <c r="EQ61" s="221"/>
      <c r="ER61" s="221"/>
      <c r="ES61" s="221"/>
      <c r="ET61" s="221"/>
      <c r="EU61" s="221"/>
      <c r="EV61" s="221"/>
      <c r="EW61" s="221"/>
      <c r="EX61" s="221"/>
      <c r="EY61" s="221"/>
      <c r="EZ61" s="221"/>
      <c r="FA61" s="221"/>
      <c r="FG61" s="270"/>
      <c r="FH61" s="271"/>
      <c r="FI61" s="221"/>
      <c r="FJ61" s="221"/>
      <c r="FK61" s="221"/>
      <c r="FL61" s="221"/>
      <c r="FM61" s="221"/>
      <c r="FN61" s="221"/>
      <c r="FO61" s="221"/>
      <c r="FP61" s="221"/>
      <c r="FQ61" s="221"/>
      <c r="FR61" s="221"/>
      <c r="FS61" s="221"/>
      <c r="FT61" s="221"/>
      <c r="FU61" s="221"/>
      <c r="FV61" s="221"/>
      <c r="FW61" s="221"/>
      <c r="FX61" s="221"/>
      <c r="FY61" s="221"/>
      <c r="FZ61" s="221"/>
      <c r="GA61" s="221"/>
      <c r="GB61" s="221"/>
      <c r="GC61" s="221"/>
      <c r="GD61" s="221"/>
      <c r="GE61" s="221"/>
      <c r="GF61" s="221"/>
      <c r="GG61" s="221"/>
      <c r="GH61" s="221"/>
      <c r="GI61" s="221"/>
      <c r="GJ61" s="221"/>
      <c r="GK61" s="221"/>
      <c r="GL61" s="221"/>
      <c r="GM61" s="221"/>
      <c r="GN61" s="221"/>
      <c r="GO61" s="221"/>
      <c r="GP61" s="221"/>
      <c r="GQ61" s="221"/>
      <c r="GR61" s="221"/>
      <c r="GS61" s="221"/>
      <c r="GT61" s="221"/>
      <c r="GU61" s="221"/>
      <c r="GV61" s="221"/>
      <c r="GW61" s="221"/>
      <c r="GX61" s="221"/>
      <c r="GY61" s="221"/>
      <c r="GZ61" s="221"/>
      <c r="HA61" s="221"/>
      <c r="HB61" s="221"/>
      <c r="HC61" s="221"/>
      <c r="HI61" s="270"/>
      <c r="HJ61" s="271"/>
      <c r="HK61" s="221"/>
      <c r="HL61" s="221"/>
      <c r="HM61" s="221"/>
      <c r="HN61" s="221"/>
      <c r="HO61" s="221"/>
      <c r="HP61" s="221"/>
      <c r="HQ61" s="221"/>
      <c r="HR61" s="221"/>
      <c r="HS61" s="221"/>
      <c r="HT61" s="221"/>
      <c r="HU61" s="221"/>
      <c r="HV61" s="221"/>
      <c r="HW61" s="221"/>
      <c r="HX61" s="221"/>
      <c r="HY61" s="221"/>
      <c r="HZ61" s="221"/>
      <c r="IA61" s="221"/>
      <c r="IB61" s="221"/>
      <c r="IC61" s="221"/>
      <c r="ID61" s="221"/>
      <c r="IE61" s="221"/>
      <c r="IF61" s="221"/>
      <c r="IG61" s="221"/>
      <c r="IH61" s="221"/>
      <c r="II61" s="221"/>
      <c r="IJ61" s="221"/>
      <c r="IK61" s="221"/>
      <c r="IL61" s="221"/>
      <c r="IM61" s="221"/>
      <c r="IN61" s="221"/>
      <c r="IO61" s="221"/>
      <c r="IP61" s="221"/>
      <c r="IQ61" s="221"/>
      <c r="IR61" s="221"/>
      <c r="IS61" s="221"/>
      <c r="IT61" s="221"/>
      <c r="IU61" s="221"/>
      <c r="IV61" s="221"/>
    </row>
    <row r="62" spans="1:256" s="272" customFormat="1" ht="20.25" customHeight="1">
      <c r="A62" s="377"/>
      <c r="B62" s="377"/>
      <c r="C62" s="381"/>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811" t="s">
        <v>389</v>
      </c>
      <c r="AP62" s="812"/>
      <c r="AQ62" s="812"/>
      <c r="AR62" s="812"/>
      <c r="AS62" s="812"/>
      <c r="AT62" s="812"/>
      <c r="AU62" s="812"/>
      <c r="AV62" s="812"/>
      <c r="AW62" s="812"/>
      <c r="AX62" s="813"/>
      <c r="AY62" s="377"/>
      <c r="AZ62" s="817">
        <f>IF(AND(AK57="x",AZ57&lt;&gt;0,BB59&lt;&gt;0),ROUND((AZ57-BB59)/180,2),0)</f>
        <v>0</v>
      </c>
      <c r="BA62" s="818"/>
      <c r="BB62" s="819"/>
      <c r="BC62" s="377"/>
      <c r="BD62" s="377"/>
      <c r="BE62" s="377"/>
      <c r="BF62" s="377"/>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DE62" s="270"/>
      <c r="DF62" s="271"/>
      <c r="DG62" s="221"/>
      <c r="DH62" s="221"/>
      <c r="DI62" s="221"/>
      <c r="DJ62" s="221"/>
      <c r="DK62" s="221"/>
      <c r="DL62" s="221"/>
      <c r="DM62" s="221"/>
      <c r="DN62" s="221"/>
      <c r="DO62" s="221"/>
      <c r="DP62" s="221"/>
      <c r="DQ62" s="221"/>
      <c r="DR62" s="221"/>
      <c r="DS62" s="221"/>
      <c r="DT62" s="221"/>
      <c r="DU62" s="221"/>
      <c r="DV62" s="221"/>
      <c r="DW62" s="221"/>
      <c r="DX62" s="221"/>
      <c r="DY62" s="221"/>
      <c r="DZ62" s="221"/>
      <c r="EA62" s="221"/>
      <c r="EB62" s="221"/>
      <c r="EC62" s="221"/>
      <c r="ED62" s="221"/>
      <c r="EE62" s="221"/>
      <c r="EF62" s="221"/>
      <c r="EG62" s="221"/>
      <c r="EH62" s="221"/>
      <c r="EI62" s="221"/>
      <c r="EJ62" s="221"/>
      <c r="EK62" s="221"/>
      <c r="EL62" s="221"/>
      <c r="EM62" s="221"/>
      <c r="EN62" s="221"/>
      <c r="EO62" s="221"/>
      <c r="EP62" s="221"/>
      <c r="EQ62" s="221"/>
      <c r="ER62" s="221"/>
      <c r="ES62" s="221"/>
      <c r="ET62" s="221"/>
      <c r="EU62" s="221"/>
      <c r="EV62" s="221"/>
      <c r="EW62" s="221"/>
      <c r="EX62" s="221"/>
      <c r="EY62" s="221"/>
      <c r="EZ62" s="221"/>
      <c r="FA62" s="221"/>
      <c r="FG62" s="270"/>
      <c r="FH62" s="271"/>
      <c r="FI62" s="221"/>
      <c r="FJ62" s="221"/>
      <c r="FK62" s="221"/>
      <c r="FL62" s="221"/>
      <c r="FM62" s="221"/>
      <c r="FN62" s="221"/>
      <c r="FO62" s="221"/>
      <c r="FP62" s="221"/>
      <c r="FQ62" s="221"/>
      <c r="FR62" s="221"/>
      <c r="FS62" s="221"/>
      <c r="FT62" s="221"/>
      <c r="FU62" s="221"/>
      <c r="FV62" s="221"/>
      <c r="FW62" s="221"/>
      <c r="FX62" s="221"/>
      <c r="FY62" s="221"/>
      <c r="FZ62" s="221"/>
      <c r="GA62" s="221"/>
      <c r="GB62" s="221"/>
      <c r="GC62" s="221"/>
      <c r="GD62" s="221"/>
      <c r="GE62" s="221"/>
      <c r="GF62" s="221"/>
      <c r="GG62" s="221"/>
      <c r="GH62" s="221"/>
      <c r="GI62" s="221"/>
      <c r="GJ62" s="221"/>
      <c r="GK62" s="221"/>
      <c r="GL62" s="221"/>
      <c r="GM62" s="221"/>
      <c r="GN62" s="221"/>
      <c r="GO62" s="221"/>
      <c r="GP62" s="221"/>
      <c r="GQ62" s="221"/>
      <c r="GR62" s="221"/>
      <c r="GS62" s="221"/>
      <c r="GT62" s="221"/>
      <c r="GU62" s="221"/>
      <c r="GV62" s="221"/>
      <c r="GW62" s="221"/>
      <c r="GX62" s="221"/>
      <c r="GY62" s="221"/>
      <c r="GZ62" s="221"/>
      <c r="HA62" s="221"/>
      <c r="HB62" s="221"/>
      <c r="HC62" s="221"/>
      <c r="HI62" s="270"/>
      <c r="HJ62" s="271"/>
      <c r="HK62" s="221"/>
      <c r="HL62" s="221"/>
      <c r="HM62" s="221"/>
      <c r="HN62" s="221"/>
      <c r="HO62" s="221"/>
      <c r="HP62" s="221"/>
      <c r="HQ62" s="221"/>
      <c r="HR62" s="221"/>
      <c r="HS62" s="221"/>
      <c r="HT62" s="221"/>
      <c r="HU62" s="221"/>
      <c r="HV62" s="221"/>
      <c r="HW62" s="221"/>
      <c r="HX62" s="221"/>
      <c r="HY62" s="221"/>
      <c r="HZ62" s="221"/>
      <c r="IA62" s="221"/>
      <c r="IB62" s="221"/>
      <c r="IC62" s="221"/>
      <c r="ID62" s="221"/>
      <c r="IE62" s="221"/>
      <c r="IF62" s="221"/>
      <c r="IG62" s="221"/>
      <c r="IH62" s="221"/>
      <c r="II62" s="221"/>
      <c r="IJ62" s="221"/>
      <c r="IK62" s="221"/>
      <c r="IL62" s="221"/>
      <c r="IM62" s="221"/>
      <c r="IN62" s="221"/>
      <c r="IO62" s="221"/>
      <c r="IP62" s="221"/>
      <c r="IQ62" s="221"/>
      <c r="IR62" s="221"/>
      <c r="IS62" s="221"/>
      <c r="IT62" s="221"/>
      <c r="IU62" s="221"/>
      <c r="IV62" s="221"/>
    </row>
    <row r="63" spans="1:256" s="272" customFormat="1" ht="20.25" customHeight="1">
      <c r="A63" s="377"/>
      <c r="B63" s="377"/>
      <c r="C63" s="381"/>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814"/>
      <c r="AP63" s="815"/>
      <c r="AQ63" s="815"/>
      <c r="AR63" s="815"/>
      <c r="AS63" s="815"/>
      <c r="AT63" s="815"/>
      <c r="AU63" s="815"/>
      <c r="AV63" s="815"/>
      <c r="AW63" s="815"/>
      <c r="AX63" s="816"/>
      <c r="AY63" s="377"/>
      <c r="AZ63" s="820"/>
      <c r="BA63" s="821"/>
      <c r="BB63" s="822"/>
      <c r="BC63" s="377"/>
      <c r="BD63" s="377"/>
      <c r="BE63" s="377"/>
      <c r="BF63" s="377"/>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DE63" s="270"/>
      <c r="DF63" s="271"/>
      <c r="DG63" s="221"/>
      <c r="DH63" s="221"/>
      <c r="DI63" s="221"/>
      <c r="DJ63" s="221"/>
      <c r="DK63" s="221"/>
      <c r="DL63" s="221"/>
      <c r="DM63" s="221"/>
      <c r="DN63" s="221"/>
      <c r="DO63" s="221"/>
      <c r="DP63" s="221"/>
      <c r="DQ63" s="221"/>
      <c r="DR63" s="221"/>
      <c r="DS63" s="221"/>
      <c r="DT63" s="221"/>
      <c r="DU63" s="221"/>
      <c r="DV63" s="221"/>
      <c r="DW63" s="221"/>
      <c r="DX63" s="221"/>
      <c r="DY63" s="221"/>
      <c r="DZ63" s="221"/>
      <c r="EA63" s="221"/>
      <c r="EB63" s="221"/>
      <c r="EC63" s="221"/>
      <c r="ED63" s="221"/>
      <c r="EE63" s="221"/>
      <c r="EF63" s="221"/>
      <c r="EG63" s="221"/>
      <c r="EH63" s="221"/>
      <c r="EI63" s="221"/>
      <c r="EJ63" s="221"/>
      <c r="EK63" s="221"/>
      <c r="EL63" s="221"/>
      <c r="EM63" s="221"/>
      <c r="EN63" s="221"/>
      <c r="EO63" s="221"/>
      <c r="EP63" s="221"/>
      <c r="EQ63" s="221"/>
      <c r="ER63" s="221"/>
      <c r="ES63" s="221"/>
      <c r="ET63" s="221"/>
      <c r="EU63" s="221"/>
      <c r="EV63" s="221"/>
      <c r="EW63" s="221"/>
      <c r="EX63" s="221"/>
      <c r="EY63" s="221"/>
      <c r="EZ63" s="221"/>
      <c r="FA63" s="221"/>
      <c r="FG63" s="270"/>
      <c r="FH63" s="271"/>
      <c r="FI63" s="221"/>
      <c r="FJ63" s="221"/>
      <c r="FK63" s="221"/>
      <c r="FL63" s="221"/>
      <c r="FM63" s="221"/>
      <c r="FN63" s="221"/>
      <c r="FO63" s="221"/>
      <c r="FP63" s="221"/>
      <c r="FQ63" s="221"/>
      <c r="FR63" s="221"/>
      <c r="FS63" s="221"/>
      <c r="FT63" s="221"/>
      <c r="FU63" s="221"/>
      <c r="FV63" s="221"/>
      <c r="FW63" s="221"/>
      <c r="FX63" s="221"/>
      <c r="FY63" s="221"/>
      <c r="FZ63" s="221"/>
      <c r="GA63" s="221"/>
      <c r="GB63" s="221"/>
      <c r="GC63" s="221"/>
      <c r="GD63" s="221"/>
      <c r="GE63" s="221"/>
      <c r="GF63" s="221"/>
      <c r="GG63" s="221"/>
      <c r="GH63" s="221"/>
      <c r="GI63" s="221"/>
      <c r="GJ63" s="221"/>
      <c r="GK63" s="221"/>
      <c r="GL63" s="221"/>
      <c r="GM63" s="221"/>
      <c r="GN63" s="221"/>
      <c r="GO63" s="221"/>
      <c r="GP63" s="221"/>
      <c r="GQ63" s="221"/>
      <c r="GR63" s="221"/>
      <c r="GS63" s="221"/>
      <c r="GT63" s="221"/>
      <c r="GU63" s="221"/>
      <c r="GV63" s="221"/>
      <c r="GW63" s="221"/>
      <c r="GX63" s="221"/>
      <c r="GY63" s="221"/>
      <c r="GZ63" s="221"/>
      <c r="HA63" s="221"/>
      <c r="HB63" s="221"/>
      <c r="HC63" s="221"/>
      <c r="HI63" s="270"/>
      <c r="HJ63" s="271"/>
      <c r="HK63" s="221"/>
      <c r="HL63" s="221"/>
      <c r="HM63" s="221"/>
      <c r="HN63" s="221"/>
      <c r="HO63" s="221"/>
      <c r="HP63" s="221"/>
      <c r="HQ63" s="221"/>
      <c r="HR63" s="221"/>
      <c r="HS63" s="221"/>
      <c r="HT63" s="221"/>
      <c r="HU63" s="221"/>
      <c r="HV63" s="221"/>
      <c r="HW63" s="221"/>
      <c r="HX63" s="221"/>
      <c r="HY63" s="221"/>
      <c r="HZ63" s="221"/>
      <c r="IA63" s="221"/>
      <c r="IB63" s="221"/>
      <c r="IC63" s="221"/>
      <c r="ID63" s="221"/>
      <c r="IE63" s="221"/>
      <c r="IF63" s="221"/>
      <c r="IG63" s="221"/>
      <c r="IH63" s="221"/>
      <c r="II63" s="221"/>
      <c r="IJ63" s="221"/>
      <c r="IK63" s="221"/>
      <c r="IL63" s="221"/>
      <c r="IM63" s="221"/>
      <c r="IN63" s="221"/>
      <c r="IO63" s="221"/>
      <c r="IP63" s="221"/>
      <c r="IQ63" s="221"/>
      <c r="IR63" s="221"/>
      <c r="IS63" s="221"/>
      <c r="IT63" s="221"/>
      <c r="IU63" s="221"/>
      <c r="IV63" s="221"/>
    </row>
    <row r="64" spans="1:256" s="272" customFormat="1" ht="7.5" customHeight="1">
      <c r="A64" s="377"/>
      <c r="B64" s="377"/>
      <c r="C64" s="381"/>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DE64" s="270"/>
      <c r="DF64" s="271"/>
      <c r="DG64" s="221"/>
      <c r="DH64" s="221"/>
      <c r="DI64" s="221"/>
      <c r="DJ64" s="221"/>
      <c r="DK64" s="221"/>
      <c r="DL64" s="221"/>
      <c r="DM64" s="221"/>
      <c r="DN64" s="221"/>
      <c r="DO64" s="221"/>
      <c r="DP64" s="221"/>
      <c r="DQ64" s="221"/>
      <c r="DR64" s="221"/>
      <c r="DS64" s="221"/>
      <c r="DT64" s="221"/>
      <c r="DU64" s="221"/>
      <c r="DV64" s="221"/>
      <c r="DW64" s="221"/>
      <c r="DX64" s="221"/>
      <c r="DY64" s="221"/>
      <c r="DZ64" s="221"/>
      <c r="EA64" s="221"/>
      <c r="EB64" s="221"/>
      <c r="EC64" s="221"/>
      <c r="ED64" s="221"/>
      <c r="EE64" s="221"/>
      <c r="EF64" s="221"/>
      <c r="EG64" s="221"/>
      <c r="EH64" s="221"/>
      <c r="EI64" s="221"/>
      <c r="EJ64" s="221"/>
      <c r="EK64" s="221"/>
      <c r="EL64" s="221"/>
      <c r="EM64" s="221"/>
      <c r="EN64" s="221"/>
      <c r="EO64" s="221"/>
      <c r="EP64" s="221"/>
      <c r="EQ64" s="221"/>
      <c r="ER64" s="221"/>
      <c r="ES64" s="221"/>
      <c r="ET64" s="221"/>
      <c r="EU64" s="221"/>
      <c r="EV64" s="221"/>
      <c r="EW64" s="221"/>
      <c r="EX64" s="221"/>
      <c r="EY64" s="221"/>
      <c r="EZ64" s="221"/>
      <c r="FA64" s="221"/>
      <c r="FG64" s="270"/>
      <c r="FH64" s="271"/>
      <c r="FI64" s="221"/>
      <c r="FJ64" s="221"/>
      <c r="FK64" s="221"/>
      <c r="FL64" s="221"/>
      <c r="FM64" s="221"/>
      <c r="FN64" s="221"/>
      <c r="FO64" s="221"/>
      <c r="FP64" s="221"/>
      <c r="FQ64" s="221"/>
      <c r="FR64" s="221"/>
      <c r="FS64" s="221"/>
      <c r="FT64" s="221"/>
      <c r="FU64" s="221"/>
      <c r="FV64" s="221"/>
      <c r="FW64" s="221"/>
      <c r="FX64" s="221"/>
      <c r="FY64" s="221"/>
      <c r="FZ64" s="221"/>
      <c r="GA64" s="221"/>
      <c r="GB64" s="221"/>
      <c r="GC64" s="221"/>
      <c r="GD64" s="221"/>
      <c r="GE64" s="221"/>
      <c r="GF64" s="221"/>
      <c r="GG64" s="221"/>
      <c r="GH64" s="221"/>
      <c r="GI64" s="221"/>
      <c r="GJ64" s="221"/>
      <c r="GK64" s="221"/>
      <c r="GL64" s="221"/>
      <c r="GM64" s="221"/>
      <c r="GN64" s="221"/>
      <c r="GO64" s="221"/>
      <c r="GP64" s="221"/>
      <c r="GQ64" s="221"/>
      <c r="GR64" s="221"/>
      <c r="GS64" s="221"/>
      <c r="GT64" s="221"/>
      <c r="GU64" s="221"/>
      <c r="GV64" s="221"/>
      <c r="GW64" s="221"/>
      <c r="GX64" s="221"/>
      <c r="GY64" s="221"/>
      <c r="GZ64" s="221"/>
      <c r="HA64" s="221"/>
      <c r="HB64" s="221"/>
      <c r="HC64" s="221"/>
      <c r="HI64" s="270"/>
      <c r="HJ64" s="271"/>
      <c r="HK64" s="221"/>
      <c r="HL64" s="221"/>
      <c r="HM64" s="221"/>
      <c r="HN64" s="221"/>
      <c r="HO64" s="221"/>
      <c r="HP64" s="221"/>
      <c r="HQ64" s="221"/>
      <c r="HR64" s="221"/>
      <c r="HS64" s="221"/>
      <c r="HT64" s="221"/>
      <c r="HU64" s="221"/>
      <c r="HV64" s="221"/>
      <c r="HW64" s="221"/>
      <c r="HX64" s="221"/>
      <c r="HY64" s="221"/>
      <c r="HZ64" s="221"/>
      <c r="IA64" s="221"/>
      <c r="IB64" s="221"/>
      <c r="IC64" s="221"/>
      <c r="ID64" s="221"/>
      <c r="IE64" s="221"/>
      <c r="IF64" s="221"/>
      <c r="IG64" s="221"/>
      <c r="IH64" s="221"/>
      <c r="II64" s="221"/>
      <c r="IJ64" s="221"/>
      <c r="IK64" s="221"/>
      <c r="IL64" s="221"/>
      <c r="IM64" s="221"/>
      <c r="IN64" s="221"/>
      <c r="IO64" s="221"/>
      <c r="IP64" s="221"/>
      <c r="IQ64" s="221"/>
      <c r="IR64" s="221"/>
      <c r="IS64" s="221"/>
      <c r="IT64" s="221"/>
      <c r="IU64" s="221"/>
      <c r="IV64" s="221"/>
    </row>
    <row r="65" spans="1:256" s="272" customFormat="1" ht="7.5" customHeight="1" thickBot="1">
      <c r="A65" s="417"/>
      <c r="B65" s="417"/>
      <c r="C65" s="418"/>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9"/>
      <c r="BH65" s="419"/>
      <c r="BI65" s="419"/>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21"/>
      <c r="CO65" s="221"/>
      <c r="CP65" s="221"/>
      <c r="CQ65" s="221"/>
      <c r="CR65" s="221"/>
      <c r="CS65" s="221"/>
      <c r="CT65" s="221"/>
      <c r="CU65" s="221"/>
      <c r="CV65" s="221"/>
      <c r="CW65" s="221"/>
      <c r="CX65" s="221"/>
      <c r="CY65" s="221"/>
      <c r="DE65" s="270"/>
      <c r="DF65" s="271"/>
      <c r="DG65" s="221"/>
      <c r="DH65" s="221"/>
      <c r="DI65" s="221"/>
      <c r="DJ65" s="221"/>
      <c r="DK65" s="221"/>
      <c r="DL65" s="221"/>
      <c r="DM65" s="221"/>
      <c r="DN65" s="221"/>
      <c r="DO65" s="221"/>
      <c r="DP65" s="221"/>
      <c r="DQ65" s="221"/>
      <c r="DR65" s="221"/>
      <c r="DS65" s="221"/>
      <c r="DT65" s="221"/>
      <c r="DU65" s="221"/>
      <c r="DV65" s="221"/>
      <c r="DW65" s="221"/>
      <c r="DX65" s="221"/>
      <c r="DY65" s="221"/>
      <c r="DZ65" s="221"/>
      <c r="EA65" s="221"/>
      <c r="EB65" s="221"/>
      <c r="EC65" s="221"/>
      <c r="ED65" s="221"/>
      <c r="EE65" s="221"/>
      <c r="EF65" s="221"/>
      <c r="EG65" s="221"/>
      <c r="EH65" s="221"/>
      <c r="EI65" s="221"/>
      <c r="EJ65" s="221"/>
      <c r="EK65" s="221"/>
      <c r="EL65" s="221"/>
      <c r="EM65" s="221"/>
      <c r="EN65" s="221"/>
      <c r="EO65" s="221"/>
      <c r="EP65" s="221"/>
      <c r="EQ65" s="221"/>
      <c r="ER65" s="221"/>
      <c r="ES65" s="221"/>
      <c r="ET65" s="221"/>
      <c r="EU65" s="221"/>
      <c r="EV65" s="221"/>
      <c r="EW65" s="221"/>
      <c r="EX65" s="221"/>
      <c r="EY65" s="221"/>
      <c r="EZ65" s="221"/>
      <c r="FA65" s="221"/>
      <c r="FG65" s="270"/>
      <c r="FH65" s="271"/>
      <c r="FI65" s="221"/>
      <c r="FJ65" s="221"/>
      <c r="FK65" s="221"/>
      <c r="FL65" s="221"/>
      <c r="FM65" s="221"/>
      <c r="FN65" s="221"/>
      <c r="FO65" s="221"/>
      <c r="FP65" s="221"/>
      <c r="FQ65" s="221"/>
      <c r="FR65" s="221"/>
      <c r="FS65" s="221"/>
      <c r="FT65" s="221"/>
      <c r="FU65" s="221"/>
      <c r="FV65" s="221"/>
      <c r="FW65" s="221"/>
      <c r="FX65" s="221"/>
      <c r="FY65" s="221"/>
      <c r="FZ65" s="221"/>
      <c r="GA65" s="221"/>
      <c r="GB65" s="221"/>
      <c r="GC65" s="221"/>
      <c r="GD65" s="221"/>
      <c r="GE65" s="221"/>
      <c r="GF65" s="221"/>
      <c r="GG65" s="221"/>
      <c r="GH65" s="221"/>
      <c r="GI65" s="221"/>
      <c r="GJ65" s="221"/>
      <c r="GK65" s="221"/>
      <c r="GL65" s="221"/>
      <c r="GM65" s="221"/>
      <c r="GN65" s="221"/>
      <c r="GO65" s="221"/>
      <c r="GP65" s="221"/>
      <c r="GQ65" s="221"/>
      <c r="GR65" s="221"/>
      <c r="GS65" s="221"/>
      <c r="GT65" s="221"/>
      <c r="GU65" s="221"/>
      <c r="GV65" s="221"/>
      <c r="GW65" s="221"/>
      <c r="GX65" s="221"/>
      <c r="GY65" s="221"/>
      <c r="GZ65" s="221"/>
      <c r="HA65" s="221"/>
      <c r="HB65" s="221"/>
      <c r="HC65" s="221"/>
      <c r="HI65" s="270"/>
      <c r="HJ65" s="271"/>
      <c r="HK65" s="221"/>
      <c r="HL65" s="221"/>
      <c r="HM65" s="221"/>
      <c r="HN65" s="221"/>
      <c r="HO65" s="221"/>
      <c r="HP65" s="221"/>
      <c r="HQ65" s="221"/>
      <c r="HR65" s="221"/>
      <c r="HS65" s="221"/>
      <c r="HT65" s="221"/>
      <c r="HU65" s="221"/>
      <c r="HV65" s="221"/>
      <c r="HW65" s="221"/>
      <c r="HX65" s="221"/>
      <c r="HY65" s="221"/>
      <c r="HZ65" s="221"/>
      <c r="IA65" s="221"/>
      <c r="IB65" s="221"/>
      <c r="IC65" s="221"/>
      <c r="ID65" s="221"/>
      <c r="IE65" s="221"/>
      <c r="IF65" s="221"/>
      <c r="IG65" s="221"/>
      <c r="IH65" s="221"/>
      <c r="II65" s="221"/>
      <c r="IJ65" s="221"/>
      <c r="IK65" s="221"/>
      <c r="IL65" s="221"/>
      <c r="IM65" s="221"/>
      <c r="IN65" s="221"/>
      <c r="IO65" s="221"/>
      <c r="IP65" s="221"/>
      <c r="IQ65" s="221"/>
      <c r="IR65" s="221"/>
      <c r="IS65" s="221"/>
      <c r="IT65" s="221"/>
      <c r="IU65" s="221"/>
      <c r="IV65" s="221"/>
    </row>
    <row r="66" spans="1:256" s="272" customFormat="1" ht="21.75" customHeight="1">
      <c r="A66" s="377"/>
      <c r="B66" s="377"/>
      <c r="C66" s="381"/>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7"/>
      <c r="BF66" s="377"/>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DE66" s="270"/>
      <c r="DF66" s="271"/>
      <c r="DG66" s="221"/>
      <c r="DH66" s="221"/>
      <c r="DI66" s="221"/>
      <c r="DJ66" s="221"/>
      <c r="DK66" s="221"/>
      <c r="DL66" s="221"/>
      <c r="DM66" s="221"/>
      <c r="DN66" s="221"/>
      <c r="DO66" s="221"/>
      <c r="DP66" s="221"/>
      <c r="DQ66" s="221"/>
      <c r="DR66" s="221"/>
      <c r="DS66" s="221"/>
      <c r="DT66" s="221"/>
      <c r="DU66" s="221"/>
      <c r="DV66" s="221"/>
      <c r="DW66" s="221"/>
      <c r="DX66" s="221"/>
      <c r="DY66" s="221"/>
      <c r="DZ66" s="221"/>
      <c r="EA66" s="221"/>
      <c r="EB66" s="221"/>
      <c r="EC66" s="221"/>
      <c r="ED66" s="221"/>
      <c r="EE66" s="221"/>
      <c r="EF66" s="221"/>
      <c r="EG66" s="221"/>
      <c r="EH66" s="221"/>
      <c r="EI66" s="221"/>
      <c r="EJ66" s="221"/>
      <c r="EK66" s="221"/>
      <c r="EL66" s="221"/>
      <c r="EM66" s="221"/>
      <c r="EN66" s="221"/>
      <c r="EO66" s="221"/>
      <c r="EP66" s="221"/>
      <c r="EQ66" s="221"/>
      <c r="ER66" s="221"/>
      <c r="ES66" s="221"/>
      <c r="ET66" s="221"/>
      <c r="EU66" s="221"/>
      <c r="EV66" s="221"/>
      <c r="EW66" s="221"/>
      <c r="EX66" s="221"/>
      <c r="EY66" s="221"/>
      <c r="EZ66" s="221"/>
      <c r="FA66" s="221"/>
      <c r="FG66" s="270"/>
      <c r="FH66" s="271"/>
      <c r="FI66" s="221"/>
      <c r="FJ66" s="221"/>
      <c r="FK66" s="221"/>
      <c r="FL66" s="221"/>
      <c r="FM66" s="221"/>
      <c r="FN66" s="221"/>
      <c r="FO66" s="221"/>
      <c r="FP66" s="221"/>
      <c r="FQ66" s="221"/>
      <c r="FR66" s="221"/>
      <c r="FS66" s="221"/>
      <c r="FT66" s="221"/>
      <c r="FU66" s="221"/>
      <c r="FV66" s="221"/>
      <c r="FW66" s="221"/>
      <c r="FX66" s="221"/>
      <c r="FY66" s="221"/>
      <c r="FZ66" s="221"/>
      <c r="GA66" s="221"/>
      <c r="GB66" s="221"/>
      <c r="GC66" s="221"/>
      <c r="GD66" s="221"/>
      <c r="GE66" s="221"/>
      <c r="GF66" s="221"/>
      <c r="GG66" s="221"/>
      <c r="GH66" s="221"/>
      <c r="GI66" s="221"/>
      <c r="GJ66" s="221"/>
      <c r="GK66" s="221"/>
      <c r="GL66" s="221"/>
      <c r="GM66" s="221"/>
      <c r="GN66" s="221"/>
      <c r="GO66" s="221"/>
      <c r="GP66" s="221"/>
      <c r="GQ66" s="221"/>
      <c r="GR66" s="221"/>
      <c r="GS66" s="221"/>
      <c r="GT66" s="221"/>
      <c r="GU66" s="221"/>
      <c r="GV66" s="221"/>
      <c r="GW66" s="221"/>
      <c r="GX66" s="221"/>
      <c r="GY66" s="221"/>
      <c r="GZ66" s="221"/>
      <c r="HA66" s="221"/>
      <c r="HB66" s="221"/>
      <c r="HC66" s="221"/>
      <c r="HI66" s="270"/>
      <c r="HJ66" s="271"/>
      <c r="HK66" s="221"/>
      <c r="HL66" s="221"/>
      <c r="HM66" s="221"/>
      <c r="HN66" s="221"/>
      <c r="HO66" s="221"/>
      <c r="HP66" s="221"/>
      <c r="HQ66" s="221"/>
      <c r="HR66" s="221"/>
      <c r="HS66" s="221"/>
      <c r="HT66" s="221"/>
      <c r="HU66" s="221"/>
      <c r="HV66" s="221"/>
      <c r="HW66" s="221"/>
      <c r="HX66" s="221"/>
      <c r="HY66" s="221"/>
      <c r="HZ66" s="221"/>
      <c r="IA66" s="221"/>
      <c r="IB66" s="221"/>
      <c r="IC66" s="221"/>
      <c r="ID66" s="221"/>
      <c r="IE66" s="221"/>
      <c r="IF66" s="221"/>
      <c r="IG66" s="221"/>
      <c r="IH66" s="221"/>
      <c r="II66" s="221"/>
      <c r="IJ66" s="221"/>
      <c r="IK66" s="221"/>
      <c r="IL66" s="221"/>
      <c r="IM66" s="221"/>
      <c r="IN66" s="221"/>
      <c r="IO66" s="221"/>
      <c r="IP66" s="221"/>
      <c r="IQ66" s="221"/>
      <c r="IR66" s="221"/>
      <c r="IS66" s="221"/>
      <c r="IT66" s="221"/>
      <c r="IU66" s="221"/>
      <c r="IV66" s="221"/>
    </row>
    <row r="67" spans="1:256" s="272" customFormat="1" ht="20.25" customHeight="1">
      <c r="A67" s="374"/>
      <c r="B67" s="374"/>
      <c r="C67" s="420" t="s">
        <v>372</v>
      </c>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c r="BF67" s="374"/>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DE67" s="270"/>
      <c r="DF67" s="27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G67" s="270"/>
      <c r="FH67" s="271"/>
      <c r="FI67" s="221"/>
      <c r="FJ67" s="221"/>
      <c r="FK67" s="221"/>
      <c r="FL67" s="221"/>
      <c r="FM67" s="221"/>
      <c r="FN67" s="221"/>
      <c r="FO67" s="221"/>
      <c r="FP67" s="221"/>
      <c r="FQ67" s="221"/>
      <c r="FR67" s="221"/>
      <c r="FS67" s="221"/>
      <c r="FT67" s="221"/>
      <c r="FU67" s="221"/>
      <c r="FV67" s="221"/>
      <c r="FW67" s="221"/>
      <c r="FX67" s="221"/>
      <c r="FY67" s="221"/>
      <c r="FZ67" s="221"/>
      <c r="GA67" s="221"/>
      <c r="GB67" s="221"/>
      <c r="GC67" s="221"/>
      <c r="GD67" s="221"/>
      <c r="GE67" s="221"/>
      <c r="GF67" s="221"/>
      <c r="GG67" s="221"/>
      <c r="GH67" s="221"/>
      <c r="GI67" s="221"/>
      <c r="GJ67" s="221"/>
      <c r="GK67" s="221"/>
      <c r="GL67" s="221"/>
      <c r="GM67" s="221"/>
      <c r="GN67" s="221"/>
      <c r="GO67" s="221"/>
      <c r="GP67" s="221"/>
      <c r="GQ67" s="221"/>
      <c r="GR67" s="221"/>
      <c r="GS67" s="221"/>
      <c r="GT67" s="221"/>
      <c r="GU67" s="221"/>
      <c r="GV67" s="221"/>
      <c r="GW67" s="221"/>
      <c r="GX67" s="221"/>
      <c r="GY67" s="221"/>
      <c r="GZ67" s="221"/>
      <c r="HA67" s="221"/>
      <c r="HB67" s="221"/>
      <c r="HC67" s="221"/>
      <c r="HI67" s="270"/>
      <c r="HJ67" s="271"/>
      <c r="HK67" s="221"/>
      <c r="HL67" s="221"/>
      <c r="HM67" s="221"/>
      <c r="HN67" s="221"/>
      <c r="HO67" s="221"/>
      <c r="HP67" s="221"/>
      <c r="HQ67" s="221"/>
      <c r="HR67" s="221"/>
      <c r="HS67" s="221"/>
      <c r="HT67" s="221"/>
      <c r="HU67" s="221"/>
      <c r="HV67" s="221"/>
      <c r="HW67" s="221"/>
      <c r="HX67" s="221"/>
      <c r="HY67" s="221"/>
      <c r="HZ67" s="221"/>
      <c r="IA67" s="221"/>
      <c r="IB67" s="221"/>
      <c r="IC67" s="221"/>
      <c r="ID67" s="221"/>
      <c r="IE67" s="221"/>
      <c r="IF67" s="221"/>
      <c r="IG67" s="221"/>
      <c r="IH67" s="221"/>
      <c r="II67" s="221"/>
      <c r="IJ67" s="221"/>
      <c r="IK67" s="221"/>
      <c r="IL67" s="221"/>
      <c r="IM67" s="221"/>
      <c r="IN67" s="221"/>
      <c r="IO67" s="221"/>
      <c r="IP67" s="221"/>
      <c r="IQ67" s="221"/>
      <c r="IR67" s="221"/>
      <c r="IS67" s="221"/>
      <c r="IT67" s="221"/>
      <c r="IU67" s="221"/>
      <c r="IV67" s="221"/>
    </row>
    <row r="68" spans="1:256" s="272" customFormat="1" ht="7.5" customHeight="1">
      <c r="A68" s="374"/>
      <c r="B68" s="374"/>
      <c r="C68" s="381"/>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c r="BF68" s="374"/>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c r="CN68" s="221"/>
      <c r="CO68" s="221"/>
      <c r="CP68" s="221"/>
      <c r="CQ68" s="221"/>
      <c r="CR68" s="221"/>
      <c r="CS68" s="221"/>
      <c r="CT68" s="221"/>
      <c r="CU68" s="221"/>
      <c r="CV68" s="221"/>
      <c r="CW68" s="221"/>
      <c r="CX68" s="221"/>
      <c r="CY68" s="221"/>
      <c r="DE68" s="270"/>
      <c r="DF68" s="271"/>
      <c r="DG68" s="221"/>
      <c r="DH68" s="221"/>
      <c r="DI68" s="221"/>
      <c r="DJ68" s="221"/>
      <c r="DK68" s="221"/>
      <c r="DL68" s="221"/>
      <c r="DM68" s="221"/>
      <c r="DN68" s="221"/>
      <c r="DO68" s="221"/>
      <c r="DP68" s="221"/>
      <c r="DQ68" s="221"/>
      <c r="DR68" s="221"/>
      <c r="DS68" s="221"/>
      <c r="DT68" s="221"/>
      <c r="DU68" s="221"/>
      <c r="DV68" s="221"/>
      <c r="DW68" s="221"/>
      <c r="DX68" s="221"/>
      <c r="DY68" s="221"/>
      <c r="DZ68" s="221"/>
      <c r="EA68" s="221"/>
      <c r="EB68" s="221"/>
      <c r="EC68" s="221"/>
      <c r="ED68" s="221"/>
      <c r="EE68" s="221"/>
      <c r="EF68" s="221"/>
      <c r="EG68" s="221"/>
      <c r="EH68" s="221"/>
      <c r="EI68" s="221"/>
      <c r="EJ68" s="221"/>
      <c r="EK68" s="221"/>
      <c r="EL68" s="221"/>
      <c r="EM68" s="221"/>
      <c r="EN68" s="221"/>
      <c r="EO68" s="221"/>
      <c r="EP68" s="221"/>
      <c r="EQ68" s="221"/>
      <c r="ER68" s="221"/>
      <c r="ES68" s="221"/>
      <c r="ET68" s="221"/>
      <c r="EU68" s="221"/>
      <c r="EV68" s="221"/>
      <c r="EW68" s="221"/>
      <c r="EX68" s="221"/>
      <c r="EY68" s="221"/>
      <c r="EZ68" s="221"/>
      <c r="FA68" s="221"/>
      <c r="FG68" s="270"/>
      <c r="FH68" s="271"/>
      <c r="FI68" s="221"/>
      <c r="FJ68" s="221"/>
      <c r="FK68" s="221"/>
      <c r="FL68" s="221"/>
      <c r="FM68" s="221"/>
      <c r="FN68" s="221"/>
      <c r="FO68" s="221"/>
      <c r="FP68" s="221"/>
      <c r="FQ68" s="221"/>
      <c r="FR68" s="221"/>
      <c r="FS68" s="221"/>
      <c r="FT68" s="221"/>
      <c r="FU68" s="221"/>
      <c r="FV68" s="221"/>
      <c r="FW68" s="221"/>
      <c r="FX68" s="221"/>
      <c r="FY68" s="221"/>
      <c r="FZ68" s="221"/>
      <c r="GA68" s="221"/>
      <c r="GB68" s="221"/>
      <c r="GC68" s="221"/>
      <c r="GD68" s="221"/>
      <c r="GE68" s="221"/>
      <c r="GF68" s="221"/>
      <c r="GG68" s="221"/>
      <c r="GH68" s="221"/>
      <c r="GI68" s="221"/>
      <c r="GJ68" s="221"/>
      <c r="GK68" s="221"/>
      <c r="GL68" s="221"/>
      <c r="GM68" s="221"/>
      <c r="GN68" s="221"/>
      <c r="GO68" s="221"/>
      <c r="GP68" s="221"/>
      <c r="GQ68" s="221"/>
      <c r="GR68" s="221"/>
      <c r="GS68" s="221"/>
      <c r="GT68" s="221"/>
      <c r="GU68" s="221"/>
      <c r="GV68" s="221"/>
      <c r="GW68" s="221"/>
      <c r="GX68" s="221"/>
      <c r="GY68" s="221"/>
      <c r="GZ68" s="221"/>
      <c r="HA68" s="221"/>
      <c r="HB68" s="221"/>
      <c r="HC68" s="221"/>
      <c r="HI68" s="270"/>
      <c r="HJ68" s="271"/>
      <c r="HK68" s="221"/>
      <c r="HL68" s="221"/>
      <c r="HM68" s="221"/>
      <c r="HN68" s="221"/>
      <c r="HO68" s="221"/>
      <c r="HP68" s="221"/>
      <c r="HQ68" s="221"/>
      <c r="HR68" s="221"/>
      <c r="HS68" s="221"/>
      <c r="HT68" s="221"/>
      <c r="HU68" s="221"/>
      <c r="HV68" s="221"/>
      <c r="HW68" s="221"/>
      <c r="HX68" s="221"/>
      <c r="HY68" s="221"/>
      <c r="HZ68" s="221"/>
      <c r="IA68" s="221"/>
      <c r="IB68" s="221"/>
      <c r="IC68" s="221"/>
      <c r="ID68" s="221"/>
      <c r="IE68" s="221"/>
      <c r="IF68" s="221"/>
      <c r="IG68" s="221"/>
      <c r="IH68" s="221"/>
      <c r="II68" s="221"/>
      <c r="IJ68" s="221"/>
      <c r="IK68" s="221"/>
      <c r="IL68" s="221"/>
      <c r="IM68" s="221"/>
      <c r="IN68" s="221"/>
      <c r="IO68" s="221"/>
      <c r="IP68" s="221"/>
      <c r="IQ68" s="221"/>
      <c r="IR68" s="221"/>
      <c r="IS68" s="221"/>
      <c r="IT68" s="221"/>
      <c r="IU68" s="221"/>
      <c r="IV68" s="221"/>
    </row>
    <row r="69" spans="1:256" s="272" customFormat="1" ht="20.25" customHeight="1">
      <c r="A69" s="374"/>
      <c r="B69" s="374"/>
      <c r="C69" s="422" t="s">
        <v>374</v>
      </c>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401"/>
      <c r="AP69" s="402"/>
      <c r="AQ69" s="374"/>
      <c r="AR69" s="374"/>
      <c r="AS69" s="374"/>
      <c r="AT69" s="374"/>
      <c r="AU69" s="374"/>
      <c r="AV69" s="374"/>
      <c r="AW69" s="374"/>
      <c r="AX69" s="374"/>
      <c r="AY69" s="374"/>
      <c r="AZ69" s="374"/>
      <c r="BA69" s="374"/>
      <c r="BB69" s="374"/>
      <c r="BC69" s="374"/>
      <c r="BD69" s="374"/>
      <c r="BE69" s="374"/>
      <c r="BF69" s="374"/>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DE69" s="270"/>
      <c r="DF69" s="271"/>
      <c r="DG69" s="221"/>
      <c r="DH69" s="221"/>
      <c r="DI69" s="221"/>
      <c r="DJ69" s="221"/>
      <c r="DK69" s="221"/>
      <c r="DL69" s="221"/>
      <c r="DM69" s="221"/>
      <c r="DN69" s="221"/>
      <c r="DO69" s="221"/>
      <c r="DP69" s="221"/>
      <c r="DQ69" s="221"/>
      <c r="DR69" s="221"/>
      <c r="DS69" s="221"/>
      <c r="DT69" s="221"/>
      <c r="DU69" s="221"/>
      <c r="DV69" s="221"/>
      <c r="DW69" s="221"/>
      <c r="DX69" s="221"/>
      <c r="DY69" s="221"/>
      <c r="DZ69" s="221"/>
      <c r="EA69" s="221"/>
      <c r="EB69" s="221"/>
      <c r="EC69" s="221"/>
      <c r="ED69" s="221"/>
      <c r="EE69" s="221"/>
      <c r="EF69" s="221"/>
      <c r="EG69" s="221"/>
      <c r="EH69" s="221"/>
      <c r="EI69" s="221"/>
      <c r="EJ69" s="221"/>
      <c r="EK69" s="221"/>
      <c r="EL69" s="221"/>
      <c r="EM69" s="221"/>
      <c r="EN69" s="221"/>
      <c r="EO69" s="221"/>
      <c r="EP69" s="221"/>
      <c r="EQ69" s="221"/>
      <c r="ER69" s="221"/>
      <c r="ES69" s="221"/>
      <c r="ET69" s="221"/>
      <c r="EU69" s="221"/>
      <c r="EV69" s="221"/>
      <c r="EW69" s="221"/>
      <c r="EX69" s="221"/>
      <c r="EY69" s="221"/>
      <c r="EZ69" s="221"/>
      <c r="FA69" s="221"/>
      <c r="FG69" s="270"/>
      <c r="FH69" s="271"/>
      <c r="FI69" s="221"/>
      <c r="FJ69" s="221"/>
      <c r="FK69" s="221"/>
      <c r="FL69" s="221"/>
      <c r="FM69" s="221"/>
      <c r="FN69" s="221"/>
      <c r="FO69" s="221"/>
      <c r="FP69" s="221"/>
      <c r="FQ69" s="221"/>
      <c r="FR69" s="221"/>
      <c r="FS69" s="221"/>
      <c r="FT69" s="221"/>
      <c r="FU69" s="221"/>
      <c r="FV69" s="221"/>
      <c r="FW69" s="221"/>
      <c r="FX69" s="221"/>
      <c r="FY69" s="221"/>
      <c r="FZ69" s="221"/>
      <c r="GA69" s="221"/>
      <c r="GB69" s="221"/>
      <c r="GC69" s="221"/>
      <c r="GD69" s="221"/>
      <c r="GE69" s="221"/>
      <c r="GF69" s="221"/>
      <c r="GG69" s="221"/>
      <c r="GH69" s="221"/>
      <c r="GI69" s="221"/>
      <c r="GJ69" s="221"/>
      <c r="GK69" s="221"/>
      <c r="GL69" s="221"/>
      <c r="GM69" s="221"/>
      <c r="GN69" s="221"/>
      <c r="GO69" s="221"/>
      <c r="GP69" s="221"/>
      <c r="GQ69" s="221"/>
      <c r="GR69" s="221"/>
      <c r="GS69" s="221"/>
      <c r="GT69" s="221"/>
      <c r="GU69" s="221"/>
      <c r="GV69" s="221"/>
      <c r="GW69" s="221"/>
      <c r="GX69" s="221"/>
      <c r="GY69" s="221"/>
      <c r="GZ69" s="221"/>
      <c r="HA69" s="221"/>
      <c r="HB69" s="221"/>
      <c r="HC69" s="221"/>
      <c r="HI69" s="270"/>
      <c r="HJ69" s="271"/>
      <c r="HK69" s="221"/>
      <c r="HL69" s="221"/>
      <c r="HM69" s="221"/>
      <c r="HN69" s="221"/>
      <c r="HO69" s="221"/>
      <c r="HP69" s="221"/>
      <c r="HQ69" s="221"/>
      <c r="HR69" s="221"/>
      <c r="HS69" s="221"/>
      <c r="HT69" s="221"/>
      <c r="HU69" s="221"/>
      <c r="HV69" s="221"/>
      <c r="HW69" s="221"/>
      <c r="HX69" s="221"/>
      <c r="HY69" s="221"/>
      <c r="HZ69" s="221"/>
      <c r="IA69" s="221"/>
      <c r="IB69" s="221"/>
      <c r="IC69" s="221"/>
      <c r="ID69" s="221"/>
      <c r="IE69" s="221"/>
      <c r="IF69" s="221"/>
      <c r="IG69" s="221"/>
      <c r="IH69" s="221"/>
      <c r="II69" s="221"/>
      <c r="IJ69" s="221"/>
      <c r="IK69" s="221"/>
      <c r="IL69" s="221"/>
      <c r="IM69" s="221"/>
      <c r="IN69" s="221"/>
      <c r="IO69" s="221"/>
      <c r="IP69" s="221"/>
      <c r="IQ69" s="221"/>
      <c r="IR69" s="221"/>
      <c r="IS69" s="221"/>
      <c r="IT69" s="221"/>
      <c r="IU69" s="221"/>
      <c r="IV69" s="221"/>
    </row>
    <row r="70" spans="1:256" s="272" customFormat="1" ht="20.25" customHeight="1">
      <c r="A70" s="377"/>
      <c r="B70" s="377"/>
      <c r="C70" s="382"/>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87"/>
      <c r="AP70" s="402"/>
      <c r="AQ70" s="377"/>
      <c r="AR70" s="377"/>
      <c r="AS70" s="377"/>
      <c r="AT70" s="377"/>
      <c r="AU70" s="377"/>
      <c r="AV70" s="377"/>
      <c r="AW70" s="377"/>
      <c r="AX70" s="377"/>
      <c r="AY70" s="377"/>
      <c r="AZ70" s="377"/>
      <c r="BA70" s="377"/>
      <c r="BB70" s="377"/>
      <c r="BC70" s="377"/>
      <c r="BD70" s="377"/>
      <c r="BE70" s="377"/>
      <c r="BF70" s="377"/>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21"/>
      <c r="CO70" s="221"/>
      <c r="CP70" s="221"/>
      <c r="CQ70" s="221"/>
      <c r="CR70" s="221"/>
      <c r="CS70" s="221"/>
      <c r="CT70" s="221"/>
      <c r="CU70" s="221"/>
      <c r="CV70" s="221"/>
      <c r="CW70" s="221"/>
      <c r="CX70" s="221"/>
      <c r="CY70" s="221"/>
      <c r="DE70" s="270"/>
      <c r="DF70" s="271"/>
      <c r="DG70" s="221"/>
      <c r="DH70" s="221"/>
      <c r="DI70" s="221"/>
      <c r="DJ70" s="221"/>
      <c r="DK70" s="221"/>
      <c r="DL70" s="221"/>
      <c r="DM70" s="221"/>
      <c r="DN70" s="221"/>
      <c r="DO70" s="221"/>
      <c r="DP70" s="221"/>
      <c r="DQ70" s="221"/>
      <c r="DR70" s="221"/>
      <c r="DS70" s="221"/>
      <c r="DT70" s="221"/>
      <c r="DU70" s="221"/>
      <c r="DV70" s="221"/>
      <c r="DW70" s="221"/>
      <c r="DX70" s="221"/>
      <c r="DY70" s="221"/>
      <c r="DZ70" s="221"/>
      <c r="EA70" s="221"/>
      <c r="EB70" s="221"/>
      <c r="EC70" s="221"/>
      <c r="ED70" s="221"/>
      <c r="EE70" s="221"/>
      <c r="EF70" s="221"/>
      <c r="EG70" s="221"/>
      <c r="EH70" s="221"/>
      <c r="EI70" s="221"/>
      <c r="EJ70" s="221"/>
      <c r="EK70" s="221"/>
      <c r="EL70" s="221"/>
      <c r="EM70" s="221"/>
      <c r="EN70" s="221"/>
      <c r="EO70" s="221"/>
      <c r="EP70" s="221"/>
      <c r="EQ70" s="221"/>
      <c r="ER70" s="221"/>
      <c r="ES70" s="221"/>
      <c r="ET70" s="221"/>
      <c r="EU70" s="221"/>
      <c r="EV70" s="221"/>
      <c r="EW70" s="221"/>
      <c r="EX70" s="221"/>
      <c r="EY70" s="221"/>
      <c r="EZ70" s="221"/>
      <c r="FA70" s="221"/>
      <c r="FG70" s="270"/>
      <c r="FH70" s="271"/>
      <c r="FI70" s="221"/>
      <c r="FJ70" s="221"/>
      <c r="FK70" s="221"/>
      <c r="FL70" s="221"/>
      <c r="FM70" s="221"/>
      <c r="FN70" s="221"/>
      <c r="FO70" s="221"/>
      <c r="FP70" s="221"/>
      <c r="FQ70" s="221"/>
      <c r="FR70" s="221"/>
      <c r="FS70" s="221"/>
      <c r="FT70" s="221"/>
      <c r="FU70" s="221"/>
      <c r="FV70" s="221"/>
      <c r="FW70" s="221"/>
      <c r="FX70" s="221"/>
      <c r="FY70" s="221"/>
      <c r="FZ70" s="221"/>
      <c r="GA70" s="221"/>
      <c r="GB70" s="221"/>
      <c r="GC70" s="221"/>
      <c r="GD70" s="221"/>
      <c r="GE70" s="221"/>
      <c r="GF70" s="221"/>
      <c r="GG70" s="221"/>
      <c r="GH70" s="221"/>
      <c r="GI70" s="221"/>
      <c r="GJ70" s="221"/>
      <c r="GK70" s="221"/>
      <c r="GL70" s="221"/>
      <c r="GM70" s="221"/>
      <c r="GN70" s="221"/>
      <c r="GO70" s="221"/>
      <c r="GP70" s="221"/>
      <c r="GQ70" s="221"/>
      <c r="GR70" s="221"/>
      <c r="GS70" s="221"/>
      <c r="GT70" s="221"/>
      <c r="GU70" s="221"/>
      <c r="GV70" s="221"/>
      <c r="GW70" s="221"/>
      <c r="GX70" s="221"/>
      <c r="GY70" s="221"/>
      <c r="GZ70" s="221"/>
      <c r="HA70" s="221"/>
      <c r="HB70" s="221"/>
      <c r="HC70" s="221"/>
      <c r="HI70" s="270"/>
      <c r="HJ70" s="271"/>
      <c r="HK70" s="221"/>
      <c r="HL70" s="221"/>
      <c r="HM70" s="221"/>
      <c r="HN70" s="221"/>
      <c r="HO70" s="221"/>
      <c r="HP70" s="221"/>
      <c r="HQ70" s="221"/>
      <c r="HR70" s="221"/>
      <c r="HS70" s="221"/>
      <c r="HT70" s="221"/>
      <c r="HU70" s="221"/>
      <c r="HV70" s="221"/>
      <c r="HW70" s="221"/>
      <c r="HX70" s="221"/>
      <c r="HY70" s="221"/>
      <c r="HZ70" s="221"/>
      <c r="IA70" s="221"/>
      <c r="IB70" s="221"/>
      <c r="IC70" s="221"/>
      <c r="ID70" s="221"/>
      <c r="IE70" s="221"/>
      <c r="IF70" s="221"/>
      <c r="IG70" s="221"/>
      <c r="IH70" s="221"/>
      <c r="II70" s="221"/>
      <c r="IJ70" s="221"/>
      <c r="IK70" s="221"/>
      <c r="IL70" s="221"/>
      <c r="IM70" s="221"/>
      <c r="IN70" s="221"/>
      <c r="IO70" s="221"/>
      <c r="IP70" s="221"/>
      <c r="IQ70" s="221"/>
      <c r="IR70" s="221"/>
      <c r="IS70" s="221"/>
      <c r="IT70" s="221"/>
      <c r="IU70" s="221"/>
      <c r="IV70" s="221"/>
    </row>
    <row r="71" spans="1:256" s="272" customFormat="1" ht="37.5" customHeight="1">
      <c r="A71" s="374"/>
      <c r="B71" s="374"/>
      <c r="C71" s="786" t="s">
        <v>390</v>
      </c>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374"/>
      <c r="AK71" s="428" t="str">
        <f>IF(OR(PrevFD!D10="x",PrevFD!D16="x"),"x"," ")</f>
        <v> </v>
      </c>
      <c r="AL71" s="374"/>
      <c r="AM71" s="374"/>
      <c r="AN71" s="374"/>
      <c r="AO71" s="826" t="str">
        <f>IF(AK71="x","inserire nello spazio seguente il numero di giornate agrituristiche riportate nell'allegato 7","opzione  non spuntata nella sezione PrevFD")</f>
        <v>opzione  non spuntata nella sezione PrevFD</v>
      </c>
      <c r="AP71" s="850"/>
      <c r="AQ71" s="850"/>
      <c r="AR71" s="850"/>
      <c r="AS71" s="850"/>
      <c r="AT71" s="850"/>
      <c r="AU71" s="850"/>
      <c r="AV71" s="850"/>
      <c r="AW71" s="850"/>
      <c r="AX71" s="851"/>
      <c r="AY71" s="403"/>
      <c r="AZ71" s="839">
        <v>0</v>
      </c>
      <c r="BA71" s="840"/>
      <c r="BB71" s="841"/>
      <c r="BC71" s="374"/>
      <c r="BD71" s="374"/>
      <c r="BE71" s="374"/>
      <c r="BF71" s="374"/>
      <c r="BG71" s="221"/>
      <c r="BH71" s="221"/>
      <c r="BI71" s="221"/>
      <c r="BJ71" s="221"/>
      <c r="BK71" s="221"/>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c r="CH71" s="221"/>
      <c r="CI71" s="221"/>
      <c r="CJ71" s="221"/>
      <c r="CK71" s="221"/>
      <c r="CL71" s="221"/>
      <c r="CM71" s="221"/>
      <c r="CN71" s="221"/>
      <c r="CO71" s="221"/>
      <c r="CP71" s="221"/>
      <c r="CQ71" s="221"/>
      <c r="CR71" s="221"/>
      <c r="CS71" s="221"/>
      <c r="CT71" s="221"/>
      <c r="CU71" s="221"/>
      <c r="CV71" s="221"/>
      <c r="CW71" s="221"/>
      <c r="CX71" s="221"/>
      <c r="CY71" s="221"/>
      <c r="DE71" s="270"/>
      <c r="DF71" s="271"/>
      <c r="DG71" s="221"/>
      <c r="DH71" s="221"/>
      <c r="DI71" s="221"/>
      <c r="DJ71" s="221"/>
      <c r="DK71" s="221"/>
      <c r="DL71" s="221"/>
      <c r="DM71" s="221"/>
      <c r="DN71" s="221"/>
      <c r="DO71" s="221"/>
      <c r="DP71" s="221"/>
      <c r="DQ71" s="221"/>
      <c r="DR71" s="221"/>
      <c r="DS71" s="221"/>
      <c r="DT71" s="221"/>
      <c r="DU71" s="221"/>
      <c r="DV71" s="221"/>
      <c r="DW71" s="221"/>
      <c r="DX71" s="221"/>
      <c r="DY71" s="221"/>
      <c r="DZ71" s="221"/>
      <c r="EA71" s="221"/>
      <c r="EB71" s="221"/>
      <c r="EC71" s="221"/>
      <c r="ED71" s="221"/>
      <c r="EE71" s="221"/>
      <c r="EF71" s="221"/>
      <c r="EG71" s="221"/>
      <c r="EH71" s="221"/>
      <c r="EI71" s="221"/>
      <c r="EJ71" s="221"/>
      <c r="EK71" s="221"/>
      <c r="EL71" s="221"/>
      <c r="EM71" s="221"/>
      <c r="EN71" s="221"/>
      <c r="EO71" s="221"/>
      <c r="EP71" s="221"/>
      <c r="EQ71" s="221"/>
      <c r="ER71" s="221"/>
      <c r="ES71" s="221"/>
      <c r="ET71" s="221"/>
      <c r="EU71" s="221"/>
      <c r="EV71" s="221"/>
      <c r="EW71" s="221"/>
      <c r="EX71" s="221"/>
      <c r="EY71" s="221"/>
      <c r="EZ71" s="221"/>
      <c r="FA71" s="221"/>
      <c r="FG71" s="270"/>
      <c r="FH71" s="271"/>
      <c r="FI71" s="221"/>
      <c r="FJ71" s="221"/>
      <c r="FK71" s="221"/>
      <c r="FL71" s="221"/>
      <c r="FM71" s="221"/>
      <c r="FN71" s="221"/>
      <c r="FO71" s="221"/>
      <c r="FP71" s="221"/>
      <c r="FQ71" s="221"/>
      <c r="FR71" s="221"/>
      <c r="FS71" s="221"/>
      <c r="FT71" s="221"/>
      <c r="FU71" s="221"/>
      <c r="FV71" s="221"/>
      <c r="FW71" s="221"/>
      <c r="FX71" s="221"/>
      <c r="FY71" s="221"/>
      <c r="FZ71" s="221"/>
      <c r="GA71" s="221"/>
      <c r="GB71" s="221"/>
      <c r="GC71" s="221"/>
      <c r="GD71" s="221"/>
      <c r="GE71" s="221"/>
      <c r="GF71" s="221"/>
      <c r="GG71" s="221"/>
      <c r="GH71" s="221"/>
      <c r="GI71" s="221"/>
      <c r="GJ71" s="221"/>
      <c r="GK71" s="221"/>
      <c r="GL71" s="221"/>
      <c r="GM71" s="221"/>
      <c r="GN71" s="221"/>
      <c r="GO71" s="221"/>
      <c r="GP71" s="221"/>
      <c r="GQ71" s="221"/>
      <c r="GR71" s="221"/>
      <c r="GS71" s="221"/>
      <c r="GT71" s="221"/>
      <c r="GU71" s="221"/>
      <c r="GV71" s="221"/>
      <c r="GW71" s="221"/>
      <c r="GX71" s="221"/>
      <c r="GY71" s="221"/>
      <c r="GZ71" s="221"/>
      <c r="HA71" s="221"/>
      <c r="HB71" s="221"/>
      <c r="HC71" s="221"/>
      <c r="HI71" s="270"/>
      <c r="HJ71" s="271"/>
      <c r="HK71" s="221"/>
      <c r="HL71" s="221"/>
      <c r="HM71" s="221"/>
      <c r="HN71" s="221"/>
      <c r="HO71" s="221"/>
      <c r="HP71" s="221"/>
      <c r="HQ71" s="221"/>
      <c r="HR71" s="221"/>
      <c r="HS71" s="221"/>
      <c r="HT71" s="221"/>
      <c r="HU71" s="221"/>
      <c r="HV71" s="221"/>
      <c r="HW71" s="221"/>
      <c r="HX71" s="221"/>
      <c r="HY71" s="221"/>
      <c r="HZ71" s="221"/>
      <c r="IA71" s="221"/>
      <c r="IB71" s="221"/>
      <c r="IC71" s="221"/>
      <c r="ID71" s="221"/>
      <c r="IE71" s="221"/>
      <c r="IF71" s="221"/>
      <c r="IG71" s="221"/>
      <c r="IH71" s="221"/>
      <c r="II71" s="221"/>
      <c r="IJ71" s="221"/>
      <c r="IK71" s="221"/>
      <c r="IL71" s="221"/>
      <c r="IM71" s="221"/>
      <c r="IN71" s="221"/>
      <c r="IO71" s="221"/>
      <c r="IP71" s="221"/>
      <c r="IQ71" s="221"/>
      <c r="IR71" s="221"/>
      <c r="IS71" s="221"/>
      <c r="IT71" s="221"/>
      <c r="IU71" s="221"/>
      <c r="IV71" s="221"/>
    </row>
    <row r="72" spans="1:256" s="272" customFormat="1" ht="15.75" customHeight="1">
      <c r="A72" s="377"/>
      <c r="B72" s="377"/>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377"/>
      <c r="AK72" s="377"/>
      <c r="AL72" s="377"/>
      <c r="AM72" s="377"/>
      <c r="AN72" s="377"/>
      <c r="AO72" s="852"/>
      <c r="AP72" s="533"/>
      <c r="AQ72" s="533"/>
      <c r="AR72" s="533"/>
      <c r="AS72" s="533"/>
      <c r="AT72" s="533"/>
      <c r="AU72" s="533"/>
      <c r="AV72" s="533"/>
      <c r="AW72" s="533"/>
      <c r="AX72" s="853"/>
      <c r="AY72" s="377"/>
      <c r="AZ72" s="842"/>
      <c r="BA72" s="843"/>
      <c r="BB72" s="844"/>
      <c r="BC72" s="377"/>
      <c r="BD72" s="377"/>
      <c r="BE72" s="377"/>
      <c r="BF72" s="377"/>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c r="CN72" s="221"/>
      <c r="CO72" s="221"/>
      <c r="CP72" s="221"/>
      <c r="CQ72" s="221"/>
      <c r="CR72" s="221"/>
      <c r="CS72" s="221"/>
      <c r="CT72" s="221"/>
      <c r="CU72" s="221"/>
      <c r="CV72" s="221"/>
      <c r="CW72" s="221"/>
      <c r="CX72" s="221"/>
      <c r="CY72" s="221"/>
      <c r="DE72" s="270"/>
      <c r="DF72" s="271"/>
      <c r="DG72" s="221"/>
      <c r="DH72" s="221"/>
      <c r="DI72" s="221"/>
      <c r="DJ72" s="221"/>
      <c r="DK72" s="221"/>
      <c r="DL72" s="221"/>
      <c r="DM72" s="221"/>
      <c r="DN72" s="221"/>
      <c r="DO72" s="221"/>
      <c r="DP72" s="221"/>
      <c r="DQ72" s="221"/>
      <c r="DR72" s="221"/>
      <c r="DS72" s="221"/>
      <c r="DT72" s="221"/>
      <c r="DU72" s="221"/>
      <c r="DV72" s="221"/>
      <c r="DW72" s="221"/>
      <c r="DX72" s="221"/>
      <c r="DY72" s="221"/>
      <c r="DZ72" s="221"/>
      <c r="EA72" s="221"/>
      <c r="EB72" s="221"/>
      <c r="EC72" s="221"/>
      <c r="ED72" s="221"/>
      <c r="EE72" s="221"/>
      <c r="EF72" s="221"/>
      <c r="EG72" s="221"/>
      <c r="EH72" s="221"/>
      <c r="EI72" s="221"/>
      <c r="EJ72" s="221"/>
      <c r="EK72" s="221"/>
      <c r="EL72" s="221"/>
      <c r="EM72" s="221"/>
      <c r="EN72" s="221"/>
      <c r="EO72" s="221"/>
      <c r="EP72" s="221"/>
      <c r="EQ72" s="221"/>
      <c r="ER72" s="221"/>
      <c r="ES72" s="221"/>
      <c r="ET72" s="221"/>
      <c r="EU72" s="221"/>
      <c r="EV72" s="221"/>
      <c r="EW72" s="221"/>
      <c r="EX72" s="221"/>
      <c r="EY72" s="221"/>
      <c r="EZ72" s="221"/>
      <c r="FA72" s="221"/>
      <c r="FG72" s="270"/>
      <c r="FH72" s="271"/>
      <c r="FI72" s="221"/>
      <c r="FJ72" s="221"/>
      <c r="FK72" s="221"/>
      <c r="FL72" s="221"/>
      <c r="FM72" s="221"/>
      <c r="FN72" s="221"/>
      <c r="FO72" s="221"/>
      <c r="FP72" s="221"/>
      <c r="FQ72" s="221"/>
      <c r="FR72" s="221"/>
      <c r="FS72" s="221"/>
      <c r="FT72" s="221"/>
      <c r="FU72" s="221"/>
      <c r="FV72" s="221"/>
      <c r="FW72" s="221"/>
      <c r="FX72" s="221"/>
      <c r="FY72" s="221"/>
      <c r="FZ72" s="221"/>
      <c r="GA72" s="221"/>
      <c r="GB72" s="221"/>
      <c r="GC72" s="221"/>
      <c r="GD72" s="221"/>
      <c r="GE72" s="221"/>
      <c r="GF72" s="221"/>
      <c r="GG72" s="221"/>
      <c r="GH72" s="221"/>
      <c r="GI72" s="221"/>
      <c r="GJ72" s="221"/>
      <c r="GK72" s="221"/>
      <c r="GL72" s="221"/>
      <c r="GM72" s="221"/>
      <c r="GN72" s="221"/>
      <c r="GO72" s="221"/>
      <c r="GP72" s="221"/>
      <c r="GQ72" s="221"/>
      <c r="GR72" s="221"/>
      <c r="GS72" s="221"/>
      <c r="GT72" s="221"/>
      <c r="GU72" s="221"/>
      <c r="GV72" s="221"/>
      <c r="GW72" s="221"/>
      <c r="GX72" s="221"/>
      <c r="GY72" s="221"/>
      <c r="GZ72" s="221"/>
      <c r="HA72" s="221"/>
      <c r="HB72" s="221"/>
      <c r="HC72" s="221"/>
      <c r="HI72" s="270"/>
      <c r="HJ72" s="271"/>
      <c r="HK72" s="221"/>
      <c r="HL72" s="221"/>
      <c r="HM72" s="221"/>
      <c r="HN72" s="221"/>
      <c r="HO72" s="221"/>
      <c r="HP72" s="221"/>
      <c r="HQ72" s="221"/>
      <c r="HR72" s="221"/>
      <c r="HS72" s="221"/>
      <c r="HT72" s="221"/>
      <c r="HU72" s="221"/>
      <c r="HV72" s="221"/>
      <c r="HW72" s="221"/>
      <c r="HX72" s="221"/>
      <c r="HY72" s="221"/>
      <c r="HZ72" s="221"/>
      <c r="IA72" s="221"/>
      <c r="IB72" s="221"/>
      <c r="IC72" s="221"/>
      <c r="ID72" s="221"/>
      <c r="IE72" s="221"/>
      <c r="IF72" s="221"/>
      <c r="IG72" s="221"/>
      <c r="IH72" s="221"/>
      <c r="II72" s="221"/>
      <c r="IJ72" s="221"/>
      <c r="IK72" s="221"/>
      <c r="IL72" s="221"/>
      <c r="IM72" s="221"/>
      <c r="IN72" s="221"/>
      <c r="IO72" s="221"/>
      <c r="IP72" s="221"/>
      <c r="IQ72" s="221"/>
      <c r="IR72" s="221"/>
      <c r="IS72" s="221"/>
      <c r="IT72" s="221"/>
      <c r="IU72" s="221"/>
      <c r="IV72" s="221"/>
    </row>
    <row r="73" spans="1:256" s="272" customFormat="1" ht="21.75" customHeight="1">
      <c r="A73" s="377"/>
      <c r="B73" s="377"/>
      <c r="C73" s="381"/>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7"/>
      <c r="AY73" s="377"/>
      <c r="AZ73" s="377"/>
      <c r="BA73" s="377"/>
      <c r="BB73" s="377"/>
      <c r="BC73" s="377"/>
      <c r="BD73" s="377"/>
      <c r="BE73" s="377"/>
      <c r="BF73" s="377"/>
      <c r="BG73" s="221"/>
      <c r="BH73" s="221"/>
      <c r="BI73" s="221"/>
      <c r="BJ73" s="221"/>
      <c r="BK73" s="221"/>
      <c r="BL73" s="221"/>
      <c r="BM73" s="221"/>
      <c r="BN73" s="221"/>
      <c r="BO73" s="221"/>
      <c r="BP73" s="221"/>
      <c r="BQ73" s="221"/>
      <c r="BR73" s="221"/>
      <c r="BS73" s="221"/>
      <c r="BT73" s="221"/>
      <c r="BU73" s="221"/>
      <c r="BV73" s="221"/>
      <c r="BW73" s="221"/>
      <c r="BX73" s="221"/>
      <c r="BY73" s="221"/>
      <c r="BZ73" s="221"/>
      <c r="CA73" s="221"/>
      <c r="CB73" s="221"/>
      <c r="CC73" s="221"/>
      <c r="CD73" s="221"/>
      <c r="CE73" s="221"/>
      <c r="CF73" s="221"/>
      <c r="CG73" s="221"/>
      <c r="CH73" s="221"/>
      <c r="CI73" s="221"/>
      <c r="CJ73" s="221"/>
      <c r="CK73" s="221"/>
      <c r="CL73" s="221"/>
      <c r="CM73" s="221"/>
      <c r="CN73" s="221"/>
      <c r="CO73" s="221"/>
      <c r="CP73" s="221"/>
      <c r="CQ73" s="221"/>
      <c r="CR73" s="221"/>
      <c r="CS73" s="221"/>
      <c r="CT73" s="221"/>
      <c r="CU73" s="221"/>
      <c r="CV73" s="221"/>
      <c r="CW73" s="221"/>
      <c r="CX73" s="221"/>
      <c r="CY73" s="221"/>
      <c r="DE73" s="270"/>
      <c r="DF73" s="271"/>
      <c r="DG73" s="221"/>
      <c r="DH73" s="221"/>
      <c r="DI73" s="221"/>
      <c r="DJ73" s="221"/>
      <c r="DK73" s="221"/>
      <c r="DL73" s="221"/>
      <c r="DM73" s="221"/>
      <c r="DN73" s="221"/>
      <c r="DO73" s="221"/>
      <c r="DP73" s="221"/>
      <c r="DQ73" s="221"/>
      <c r="DR73" s="221"/>
      <c r="DS73" s="221"/>
      <c r="DT73" s="221"/>
      <c r="DU73" s="221"/>
      <c r="DV73" s="221"/>
      <c r="DW73" s="221"/>
      <c r="DX73" s="221"/>
      <c r="DY73" s="221"/>
      <c r="DZ73" s="221"/>
      <c r="EA73" s="221"/>
      <c r="EB73" s="221"/>
      <c r="EC73" s="221"/>
      <c r="ED73" s="221"/>
      <c r="EE73" s="221"/>
      <c r="EF73" s="221"/>
      <c r="EG73" s="221"/>
      <c r="EH73" s="221"/>
      <c r="EI73" s="221"/>
      <c r="EJ73" s="221"/>
      <c r="EK73" s="221"/>
      <c r="EL73" s="221"/>
      <c r="EM73" s="221"/>
      <c r="EN73" s="221"/>
      <c r="EO73" s="221"/>
      <c r="EP73" s="221"/>
      <c r="EQ73" s="221"/>
      <c r="ER73" s="221"/>
      <c r="ES73" s="221"/>
      <c r="ET73" s="221"/>
      <c r="EU73" s="221"/>
      <c r="EV73" s="221"/>
      <c r="EW73" s="221"/>
      <c r="EX73" s="221"/>
      <c r="EY73" s="221"/>
      <c r="EZ73" s="221"/>
      <c r="FA73" s="221"/>
      <c r="FG73" s="270"/>
      <c r="FH73" s="271"/>
      <c r="FI73" s="221"/>
      <c r="FJ73" s="221"/>
      <c r="FK73" s="221"/>
      <c r="FL73" s="221"/>
      <c r="FM73" s="221"/>
      <c r="FN73" s="221"/>
      <c r="FO73" s="221"/>
      <c r="FP73" s="221"/>
      <c r="FQ73" s="221"/>
      <c r="FR73" s="221"/>
      <c r="FS73" s="221"/>
      <c r="FT73" s="221"/>
      <c r="FU73" s="221"/>
      <c r="FV73" s="221"/>
      <c r="FW73" s="221"/>
      <c r="FX73" s="221"/>
      <c r="FY73" s="221"/>
      <c r="FZ73" s="221"/>
      <c r="GA73" s="221"/>
      <c r="GB73" s="221"/>
      <c r="GC73" s="221"/>
      <c r="GD73" s="221"/>
      <c r="GE73" s="221"/>
      <c r="GF73" s="221"/>
      <c r="GG73" s="221"/>
      <c r="GH73" s="221"/>
      <c r="GI73" s="221"/>
      <c r="GJ73" s="221"/>
      <c r="GK73" s="221"/>
      <c r="GL73" s="221"/>
      <c r="GM73" s="221"/>
      <c r="GN73" s="221"/>
      <c r="GO73" s="221"/>
      <c r="GP73" s="221"/>
      <c r="GQ73" s="221"/>
      <c r="GR73" s="221"/>
      <c r="GS73" s="221"/>
      <c r="GT73" s="221"/>
      <c r="GU73" s="221"/>
      <c r="GV73" s="221"/>
      <c r="GW73" s="221"/>
      <c r="GX73" s="221"/>
      <c r="GY73" s="221"/>
      <c r="GZ73" s="221"/>
      <c r="HA73" s="221"/>
      <c r="HB73" s="221"/>
      <c r="HC73" s="221"/>
      <c r="HI73" s="270"/>
      <c r="HJ73" s="271"/>
      <c r="HK73" s="221"/>
      <c r="HL73" s="221"/>
      <c r="HM73" s="221"/>
      <c r="HN73" s="221"/>
      <c r="HO73" s="221"/>
      <c r="HP73" s="221"/>
      <c r="HQ73" s="221"/>
      <c r="HR73" s="221"/>
      <c r="HS73" s="221"/>
      <c r="HT73" s="221"/>
      <c r="HU73" s="221"/>
      <c r="HV73" s="221"/>
      <c r="HW73" s="221"/>
      <c r="HX73" s="221"/>
      <c r="HY73" s="221"/>
      <c r="HZ73" s="221"/>
      <c r="IA73" s="221"/>
      <c r="IB73" s="221"/>
      <c r="IC73" s="221"/>
      <c r="ID73" s="221"/>
      <c r="IE73" s="221"/>
      <c r="IF73" s="221"/>
      <c r="IG73" s="221"/>
      <c r="IH73" s="221"/>
      <c r="II73" s="221"/>
      <c r="IJ73" s="221"/>
      <c r="IK73" s="221"/>
      <c r="IL73" s="221"/>
      <c r="IM73" s="221"/>
      <c r="IN73" s="221"/>
      <c r="IO73" s="221"/>
      <c r="IP73" s="221"/>
      <c r="IQ73" s="221"/>
      <c r="IR73" s="221"/>
      <c r="IS73" s="221"/>
      <c r="IT73" s="221"/>
      <c r="IU73" s="221"/>
      <c r="IV73" s="221"/>
    </row>
    <row r="74" spans="1:256" s="272" customFormat="1" ht="35.25">
      <c r="A74" s="377"/>
      <c r="B74" s="377"/>
      <c r="C74" s="384"/>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87"/>
      <c r="AL74" s="377"/>
      <c r="AM74" s="377"/>
      <c r="AN74" s="377"/>
      <c r="AO74" s="826" t="str">
        <f>IF(AK71="x","inserire nello spazio seguente il numero di giornate agrituristiche riconosciute nell'iscrizione alla Banca Dati degli Operatori Agrituristici","opzione  non spuntata nella sezione PrevFD")</f>
        <v>opzione  non spuntata nella sezione PrevFD</v>
      </c>
      <c r="AP74" s="827"/>
      <c r="AQ74" s="827"/>
      <c r="AR74" s="827"/>
      <c r="AS74" s="827"/>
      <c r="AT74" s="827"/>
      <c r="AU74" s="827"/>
      <c r="AV74" s="827"/>
      <c r="AW74" s="827"/>
      <c r="AX74" s="827"/>
      <c r="AY74" s="827"/>
      <c r="AZ74" s="828"/>
      <c r="BA74" s="377"/>
      <c r="BB74" s="802">
        <v>0</v>
      </c>
      <c r="BC74" s="803"/>
      <c r="BD74" s="803"/>
      <c r="BE74" s="804"/>
      <c r="BF74" s="377"/>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1"/>
      <c r="CP74" s="221"/>
      <c r="CQ74" s="221"/>
      <c r="CR74" s="221"/>
      <c r="CS74" s="221"/>
      <c r="CT74" s="221"/>
      <c r="CU74" s="221"/>
      <c r="CV74" s="221"/>
      <c r="CW74" s="221"/>
      <c r="CX74" s="221"/>
      <c r="CY74" s="221"/>
      <c r="DE74" s="270"/>
      <c r="DF74" s="271"/>
      <c r="DG74" s="221"/>
      <c r="DH74" s="221"/>
      <c r="DI74" s="221"/>
      <c r="DJ74" s="221"/>
      <c r="DK74" s="221"/>
      <c r="DL74" s="221"/>
      <c r="DM74" s="221"/>
      <c r="DN74" s="221"/>
      <c r="DO74" s="221"/>
      <c r="DP74" s="221"/>
      <c r="DQ74" s="221"/>
      <c r="DR74" s="221"/>
      <c r="DS74" s="221"/>
      <c r="DT74" s="221"/>
      <c r="DU74" s="221"/>
      <c r="DV74" s="221"/>
      <c r="DW74" s="221"/>
      <c r="DX74" s="221"/>
      <c r="DY74" s="221"/>
      <c r="DZ74" s="221"/>
      <c r="EA74" s="221"/>
      <c r="EB74" s="221"/>
      <c r="EC74" s="221"/>
      <c r="ED74" s="221"/>
      <c r="EE74" s="221"/>
      <c r="EF74" s="221"/>
      <c r="EG74" s="221"/>
      <c r="EH74" s="221"/>
      <c r="EI74" s="221"/>
      <c r="EJ74" s="221"/>
      <c r="EK74" s="221"/>
      <c r="EL74" s="221"/>
      <c r="EM74" s="221"/>
      <c r="EN74" s="221"/>
      <c r="EO74" s="221"/>
      <c r="EP74" s="221"/>
      <c r="EQ74" s="221"/>
      <c r="ER74" s="221"/>
      <c r="ES74" s="221"/>
      <c r="ET74" s="221"/>
      <c r="EU74" s="221"/>
      <c r="EV74" s="221"/>
      <c r="EW74" s="221"/>
      <c r="EX74" s="221"/>
      <c r="EY74" s="221"/>
      <c r="EZ74" s="221"/>
      <c r="FA74" s="221"/>
      <c r="FG74" s="270"/>
      <c r="FH74" s="271"/>
      <c r="FI74" s="221"/>
      <c r="FJ74" s="221"/>
      <c r="FK74" s="221"/>
      <c r="FL74" s="221"/>
      <c r="FM74" s="221"/>
      <c r="FN74" s="221"/>
      <c r="FO74" s="221"/>
      <c r="FP74" s="221"/>
      <c r="FQ74" s="221"/>
      <c r="FR74" s="221"/>
      <c r="FS74" s="221"/>
      <c r="FT74" s="221"/>
      <c r="FU74" s="221"/>
      <c r="FV74" s="221"/>
      <c r="FW74" s="221"/>
      <c r="FX74" s="221"/>
      <c r="FY74" s="221"/>
      <c r="FZ74" s="221"/>
      <c r="GA74" s="221"/>
      <c r="GB74" s="221"/>
      <c r="GC74" s="221"/>
      <c r="GD74" s="221"/>
      <c r="GE74" s="221"/>
      <c r="GF74" s="221"/>
      <c r="GG74" s="221"/>
      <c r="GH74" s="221"/>
      <c r="GI74" s="221"/>
      <c r="GJ74" s="221"/>
      <c r="GK74" s="221"/>
      <c r="GL74" s="221"/>
      <c r="GM74" s="221"/>
      <c r="GN74" s="221"/>
      <c r="GO74" s="221"/>
      <c r="GP74" s="221"/>
      <c r="GQ74" s="221"/>
      <c r="GR74" s="221"/>
      <c r="GS74" s="221"/>
      <c r="GT74" s="221"/>
      <c r="GU74" s="221"/>
      <c r="GV74" s="221"/>
      <c r="GW74" s="221"/>
      <c r="GX74" s="221"/>
      <c r="GY74" s="221"/>
      <c r="GZ74" s="221"/>
      <c r="HA74" s="221"/>
      <c r="HB74" s="221"/>
      <c r="HC74" s="221"/>
      <c r="HI74" s="270"/>
      <c r="HJ74" s="271"/>
      <c r="HK74" s="221"/>
      <c r="HL74" s="221"/>
      <c r="HM74" s="221"/>
      <c r="HN74" s="221"/>
      <c r="HO74" s="221"/>
      <c r="HP74" s="221"/>
      <c r="HQ74" s="221"/>
      <c r="HR74" s="221"/>
      <c r="HS74" s="221"/>
      <c r="HT74" s="221"/>
      <c r="HU74" s="221"/>
      <c r="HV74" s="221"/>
      <c r="HW74" s="221"/>
      <c r="HX74" s="221"/>
      <c r="HY74" s="221"/>
      <c r="HZ74" s="221"/>
      <c r="IA74" s="221"/>
      <c r="IB74" s="221"/>
      <c r="IC74" s="221"/>
      <c r="ID74" s="221"/>
      <c r="IE74" s="221"/>
      <c r="IF74" s="221"/>
      <c r="IG74" s="221"/>
      <c r="IH74" s="221"/>
      <c r="II74" s="221"/>
      <c r="IJ74" s="221"/>
      <c r="IK74" s="221"/>
      <c r="IL74" s="221"/>
      <c r="IM74" s="221"/>
      <c r="IN74" s="221"/>
      <c r="IO74" s="221"/>
      <c r="IP74" s="221"/>
      <c r="IQ74" s="221"/>
      <c r="IR74" s="221"/>
      <c r="IS74" s="221"/>
      <c r="IT74" s="221"/>
      <c r="IU74" s="221"/>
      <c r="IV74" s="221"/>
    </row>
    <row r="75" spans="1:256" s="272" customFormat="1" ht="21.75" customHeight="1">
      <c r="A75" s="377"/>
      <c r="B75" s="377"/>
      <c r="C75" s="381"/>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377"/>
      <c r="AO75" s="829"/>
      <c r="AP75" s="830"/>
      <c r="AQ75" s="830"/>
      <c r="AR75" s="830"/>
      <c r="AS75" s="830"/>
      <c r="AT75" s="830"/>
      <c r="AU75" s="830"/>
      <c r="AV75" s="830"/>
      <c r="AW75" s="830"/>
      <c r="AX75" s="830"/>
      <c r="AY75" s="830"/>
      <c r="AZ75" s="831"/>
      <c r="BA75" s="377"/>
      <c r="BB75" s="805"/>
      <c r="BC75" s="806"/>
      <c r="BD75" s="806"/>
      <c r="BE75" s="807"/>
      <c r="BF75" s="377"/>
      <c r="BG75" s="221"/>
      <c r="BH75" s="221"/>
      <c r="BI75" s="221"/>
      <c r="BJ75" s="221"/>
      <c r="BK75" s="221"/>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c r="CN75" s="221"/>
      <c r="CO75" s="221"/>
      <c r="CP75" s="221"/>
      <c r="CQ75" s="221"/>
      <c r="CR75" s="221"/>
      <c r="CS75" s="221"/>
      <c r="CT75" s="221"/>
      <c r="CU75" s="221"/>
      <c r="CV75" s="221"/>
      <c r="CW75" s="221"/>
      <c r="CX75" s="221"/>
      <c r="CY75" s="221"/>
      <c r="DE75" s="270"/>
      <c r="DF75" s="271"/>
      <c r="DG75" s="221"/>
      <c r="DH75" s="221"/>
      <c r="DI75" s="221"/>
      <c r="DJ75" s="221"/>
      <c r="DK75" s="221"/>
      <c r="DL75" s="221"/>
      <c r="DM75" s="221"/>
      <c r="DN75" s="221"/>
      <c r="DO75" s="221"/>
      <c r="DP75" s="221"/>
      <c r="DQ75" s="221"/>
      <c r="DR75" s="221"/>
      <c r="DS75" s="221"/>
      <c r="DT75" s="221"/>
      <c r="DU75" s="221"/>
      <c r="DV75" s="221"/>
      <c r="DW75" s="221"/>
      <c r="DX75" s="221"/>
      <c r="DY75" s="221"/>
      <c r="DZ75" s="221"/>
      <c r="EA75" s="221"/>
      <c r="EB75" s="221"/>
      <c r="EC75" s="221"/>
      <c r="ED75" s="221"/>
      <c r="EE75" s="221"/>
      <c r="EF75" s="221"/>
      <c r="EG75" s="221"/>
      <c r="EH75" s="221"/>
      <c r="EI75" s="221"/>
      <c r="EJ75" s="221"/>
      <c r="EK75" s="221"/>
      <c r="EL75" s="221"/>
      <c r="EM75" s="221"/>
      <c r="EN75" s="221"/>
      <c r="EO75" s="221"/>
      <c r="EP75" s="221"/>
      <c r="EQ75" s="221"/>
      <c r="ER75" s="221"/>
      <c r="ES75" s="221"/>
      <c r="ET75" s="221"/>
      <c r="EU75" s="221"/>
      <c r="EV75" s="221"/>
      <c r="EW75" s="221"/>
      <c r="EX75" s="221"/>
      <c r="EY75" s="221"/>
      <c r="EZ75" s="221"/>
      <c r="FA75" s="221"/>
      <c r="FG75" s="270"/>
      <c r="FH75" s="271"/>
      <c r="FI75" s="221"/>
      <c r="FJ75" s="221"/>
      <c r="FK75" s="221"/>
      <c r="FL75" s="221"/>
      <c r="FM75" s="221"/>
      <c r="FN75" s="221"/>
      <c r="FO75" s="221"/>
      <c r="FP75" s="221"/>
      <c r="FQ75" s="221"/>
      <c r="FR75" s="221"/>
      <c r="FS75" s="221"/>
      <c r="FT75" s="221"/>
      <c r="FU75" s="221"/>
      <c r="FV75" s="221"/>
      <c r="FW75" s="221"/>
      <c r="FX75" s="221"/>
      <c r="FY75" s="221"/>
      <c r="FZ75" s="221"/>
      <c r="GA75" s="221"/>
      <c r="GB75" s="221"/>
      <c r="GC75" s="221"/>
      <c r="GD75" s="221"/>
      <c r="GE75" s="221"/>
      <c r="GF75" s="221"/>
      <c r="GG75" s="221"/>
      <c r="GH75" s="221"/>
      <c r="GI75" s="221"/>
      <c r="GJ75" s="221"/>
      <c r="GK75" s="221"/>
      <c r="GL75" s="221"/>
      <c r="GM75" s="221"/>
      <c r="GN75" s="221"/>
      <c r="GO75" s="221"/>
      <c r="GP75" s="221"/>
      <c r="GQ75" s="221"/>
      <c r="GR75" s="221"/>
      <c r="GS75" s="221"/>
      <c r="GT75" s="221"/>
      <c r="GU75" s="221"/>
      <c r="GV75" s="221"/>
      <c r="GW75" s="221"/>
      <c r="GX75" s="221"/>
      <c r="GY75" s="221"/>
      <c r="GZ75" s="221"/>
      <c r="HA75" s="221"/>
      <c r="HB75" s="221"/>
      <c r="HC75" s="221"/>
      <c r="HI75" s="270"/>
      <c r="HJ75" s="271"/>
      <c r="HK75" s="221"/>
      <c r="HL75" s="221"/>
      <c r="HM75" s="221"/>
      <c r="HN75" s="221"/>
      <c r="HO75" s="221"/>
      <c r="HP75" s="221"/>
      <c r="HQ75" s="221"/>
      <c r="HR75" s="221"/>
      <c r="HS75" s="221"/>
      <c r="HT75" s="221"/>
      <c r="HU75" s="221"/>
      <c r="HV75" s="221"/>
      <c r="HW75" s="221"/>
      <c r="HX75" s="221"/>
      <c r="HY75" s="221"/>
      <c r="HZ75" s="221"/>
      <c r="IA75" s="221"/>
      <c r="IB75" s="221"/>
      <c r="IC75" s="221"/>
      <c r="ID75" s="221"/>
      <c r="IE75" s="221"/>
      <c r="IF75" s="221"/>
      <c r="IG75" s="221"/>
      <c r="IH75" s="221"/>
      <c r="II75" s="221"/>
      <c r="IJ75" s="221"/>
      <c r="IK75" s="221"/>
      <c r="IL75" s="221"/>
      <c r="IM75" s="221"/>
      <c r="IN75" s="221"/>
      <c r="IO75" s="221"/>
      <c r="IP75" s="221"/>
      <c r="IQ75" s="221"/>
      <c r="IR75" s="221"/>
      <c r="IS75" s="221"/>
      <c r="IT75" s="221"/>
      <c r="IU75" s="221"/>
      <c r="IV75" s="221"/>
    </row>
    <row r="76" spans="1:256" s="272" customFormat="1" ht="21.75" customHeight="1">
      <c r="A76" s="377"/>
      <c r="B76" s="377"/>
      <c r="C76" s="381"/>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423"/>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77"/>
      <c r="BF76" s="377"/>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DE76" s="270"/>
      <c r="DF76" s="271"/>
      <c r="DG76" s="221"/>
      <c r="DH76" s="221"/>
      <c r="DI76" s="221"/>
      <c r="DJ76" s="221"/>
      <c r="DK76" s="221"/>
      <c r="DL76" s="221"/>
      <c r="DM76" s="221"/>
      <c r="DN76" s="221"/>
      <c r="DO76" s="221"/>
      <c r="DP76" s="221"/>
      <c r="DQ76" s="221"/>
      <c r="DR76" s="221"/>
      <c r="DS76" s="221"/>
      <c r="DT76" s="221"/>
      <c r="DU76" s="221"/>
      <c r="DV76" s="221"/>
      <c r="DW76" s="221"/>
      <c r="DX76" s="221"/>
      <c r="DY76" s="221"/>
      <c r="DZ76" s="221"/>
      <c r="EA76" s="221"/>
      <c r="EB76" s="221"/>
      <c r="EC76" s="221"/>
      <c r="ED76" s="221"/>
      <c r="EE76" s="221"/>
      <c r="EF76" s="221"/>
      <c r="EG76" s="221"/>
      <c r="EH76" s="221"/>
      <c r="EI76" s="221"/>
      <c r="EJ76" s="221"/>
      <c r="EK76" s="221"/>
      <c r="EL76" s="221"/>
      <c r="EM76" s="221"/>
      <c r="EN76" s="221"/>
      <c r="EO76" s="221"/>
      <c r="EP76" s="221"/>
      <c r="EQ76" s="221"/>
      <c r="ER76" s="221"/>
      <c r="ES76" s="221"/>
      <c r="ET76" s="221"/>
      <c r="EU76" s="221"/>
      <c r="EV76" s="221"/>
      <c r="EW76" s="221"/>
      <c r="EX76" s="221"/>
      <c r="EY76" s="221"/>
      <c r="EZ76" s="221"/>
      <c r="FA76" s="221"/>
      <c r="FG76" s="270"/>
      <c r="FH76" s="271"/>
      <c r="FI76" s="221"/>
      <c r="FJ76" s="221"/>
      <c r="FK76" s="221"/>
      <c r="FL76" s="221"/>
      <c r="FM76" s="221"/>
      <c r="FN76" s="221"/>
      <c r="FO76" s="221"/>
      <c r="FP76" s="221"/>
      <c r="FQ76" s="221"/>
      <c r="FR76" s="221"/>
      <c r="FS76" s="221"/>
      <c r="FT76" s="221"/>
      <c r="FU76" s="221"/>
      <c r="FV76" s="221"/>
      <c r="FW76" s="221"/>
      <c r="FX76" s="221"/>
      <c r="FY76" s="221"/>
      <c r="FZ76" s="221"/>
      <c r="GA76" s="221"/>
      <c r="GB76" s="221"/>
      <c r="GC76" s="221"/>
      <c r="GD76" s="221"/>
      <c r="GE76" s="221"/>
      <c r="GF76" s="221"/>
      <c r="GG76" s="221"/>
      <c r="GH76" s="221"/>
      <c r="GI76" s="221"/>
      <c r="GJ76" s="221"/>
      <c r="GK76" s="221"/>
      <c r="GL76" s="221"/>
      <c r="GM76" s="221"/>
      <c r="GN76" s="221"/>
      <c r="GO76" s="221"/>
      <c r="GP76" s="221"/>
      <c r="GQ76" s="221"/>
      <c r="GR76" s="221"/>
      <c r="GS76" s="221"/>
      <c r="GT76" s="221"/>
      <c r="GU76" s="221"/>
      <c r="GV76" s="221"/>
      <c r="GW76" s="221"/>
      <c r="GX76" s="221"/>
      <c r="GY76" s="221"/>
      <c r="GZ76" s="221"/>
      <c r="HA76" s="221"/>
      <c r="HB76" s="221"/>
      <c r="HC76" s="221"/>
      <c r="HI76" s="270"/>
      <c r="HJ76" s="271"/>
      <c r="HK76" s="221"/>
      <c r="HL76" s="221"/>
      <c r="HM76" s="221"/>
      <c r="HN76" s="221"/>
      <c r="HO76" s="221"/>
      <c r="HP76" s="221"/>
      <c r="HQ76" s="221"/>
      <c r="HR76" s="221"/>
      <c r="HS76" s="221"/>
      <c r="HT76" s="221"/>
      <c r="HU76" s="221"/>
      <c r="HV76" s="221"/>
      <c r="HW76" s="221"/>
      <c r="HX76" s="221"/>
      <c r="HY76" s="221"/>
      <c r="HZ76" s="221"/>
      <c r="IA76" s="221"/>
      <c r="IB76" s="221"/>
      <c r="IC76" s="221"/>
      <c r="ID76" s="221"/>
      <c r="IE76" s="221"/>
      <c r="IF76" s="221"/>
      <c r="IG76" s="221"/>
      <c r="IH76" s="221"/>
      <c r="II76" s="221"/>
      <c r="IJ76" s="221"/>
      <c r="IK76" s="221"/>
      <c r="IL76" s="221"/>
      <c r="IM76" s="221"/>
      <c r="IN76" s="221"/>
      <c r="IO76" s="221"/>
      <c r="IP76" s="221"/>
      <c r="IQ76" s="221"/>
      <c r="IR76" s="221"/>
      <c r="IS76" s="221"/>
      <c r="IT76" s="221"/>
      <c r="IU76" s="221"/>
      <c r="IV76" s="221"/>
    </row>
    <row r="77" spans="1:256" s="272" customFormat="1" ht="20.25" customHeight="1">
      <c r="A77" s="377"/>
      <c r="B77" s="377"/>
      <c r="C77" s="381"/>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811" t="s">
        <v>389</v>
      </c>
      <c r="AP77" s="812"/>
      <c r="AQ77" s="812"/>
      <c r="AR77" s="812"/>
      <c r="AS77" s="812"/>
      <c r="AT77" s="812"/>
      <c r="AU77" s="812"/>
      <c r="AV77" s="812"/>
      <c r="AW77" s="812"/>
      <c r="AX77" s="813"/>
      <c r="AY77" s="377"/>
      <c r="AZ77" s="817">
        <f>IF(AND(AK71="x",AZ71&lt;&gt;0,BB74&lt;&gt;0),ROUND((AZ71-BB74)/180,2),0)</f>
        <v>0</v>
      </c>
      <c r="BA77" s="818"/>
      <c r="BB77" s="819"/>
      <c r="BC77" s="377"/>
      <c r="BD77" s="377"/>
      <c r="BE77" s="377"/>
      <c r="BF77" s="377"/>
      <c r="BG77" s="221"/>
      <c r="BH77" s="221"/>
      <c r="BI77" s="221"/>
      <c r="BJ77" s="221"/>
      <c r="BK77" s="221"/>
      <c r="BL77" s="221"/>
      <c r="BM77" s="221"/>
      <c r="BN77" s="221"/>
      <c r="BO77" s="221"/>
      <c r="BP77" s="221"/>
      <c r="BQ77" s="221"/>
      <c r="BR77" s="221"/>
      <c r="BS77" s="221"/>
      <c r="BT77" s="221"/>
      <c r="BU77" s="221"/>
      <c r="BV77" s="221"/>
      <c r="BW77" s="221"/>
      <c r="BX77" s="221"/>
      <c r="BY77" s="221"/>
      <c r="BZ77" s="221"/>
      <c r="CA77" s="221"/>
      <c r="CB77" s="221"/>
      <c r="CC77" s="221"/>
      <c r="CD77" s="221"/>
      <c r="CE77" s="221"/>
      <c r="CF77" s="221"/>
      <c r="CG77" s="221"/>
      <c r="CH77" s="221"/>
      <c r="CI77" s="221"/>
      <c r="CJ77" s="221"/>
      <c r="CK77" s="221"/>
      <c r="CL77" s="221"/>
      <c r="CM77" s="221"/>
      <c r="CN77" s="221"/>
      <c r="CO77" s="221"/>
      <c r="CP77" s="221"/>
      <c r="CQ77" s="221"/>
      <c r="CR77" s="221"/>
      <c r="CS77" s="221"/>
      <c r="CT77" s="221"/>
      <c r="CU77" s="221"/>
      <c r="CV77" s="221"/>
      <c r="CW77" s="221"/>
      <c r="CX77" s="221"/>
      <c r="CY77" s="221"/>
      <c r="DE77" s="270"/>
      <c r="DF77" s="271"/>
      <c r="DG77" s="221"/>
      <c r="DH77" s="221"/>
      <c r="DI77" s="221"/>
      <c r="DJ77" s="221"/>
      <c r="DK77" s="221"/>
      <c r="DL77" s="221"/>
      <c r="DM77" s="221"/>
      <c r="DN77" s="221"/>
      <c r="DO77" s="221"/>
      <c r="DP77" s="221"/>
      <c r="DQ77" s="221"/>
      <c r="DR77" s="221"/>
      <c r="DS77" s="221"/>
      <c r="DT77" s="221"/>
      <c r="DU77" s="221"/>
      <c r="DV77" s="221"/>
      <c r="DW77" s="221"/>
      <c r="DX77" s="221"/>
      <c r="DY77" s="221"/>
      <c r="DZ77" s="221"/>
      <c r="EA77" s="221"/>
      <c r="EB77" s="221"/>
      <c r="EC77" s="221"/>
      <c r="ED77" s="221"/>
      <c r="EE77" s="221"/>
      <c r="EF77" s="221"/>
      <c r="EG77" s="221"/>
      <c r="EH77" s="221"/>
      <c r="EI77" s="221"/>
      <c r="EJ77" s="221"/>
      <c r="EK77" s="221"/>
      <c r="EL77" s="221"/>
      <c r="EM77" s="221"/>
      <c r="EN77" s="221"/>
      <c r="EO77" s="221"/>
      <c r="EP77" s="221"/>
      <c r="EQ77" s="221"/>
      <c r="ER77" s="221"/>
      <c r="ES77" s="221"/>
      <c r="ET77" s="221"/>
      <c r="EU77" s="221"/>
      <c r="EV77" s="221"/>
      <c r="EW77" s="221"/>
      <c r="EX77" s="221"/>
      <c r="EY77" s="221"/>
      <c r="EZ77" s="221"/>
      <c r="FA77" s="221"/>
      <c r="FG77" s="270"/>
      <c r="FH77" s="271"/>
      <c r="FI77" s="221"/>
      <c r="FJ77" s="221"/>
      <c r="FK77" s="221"/>
      <c r="FL77" s="221"/>
      <c r="FM77" s="221"/>
      <c r="FN77" s="221"/>
      <c r="FO77" s="221"/>
      <c r="FP77" s="221"/>
      <c r="FQ77" s="221"/>
      <c r="FR77" s="221"/>
      <c r="FS77" s="221"/>
      <c r="FT77" s="221"/>
      <c r="FU77" s="221"/>
      <c r="FV77" s="221"/>
      <c r="FW77" s="221"/>
      <c r="FX77" s="221"/>
      <c r="FY77" s="221"/>
      <c r="FZ77" s="221"/>
      <c r="GA77" s="221"/>
      <c r="GB77" s="221"/>
      <c r="GC77" s="221"/>
      <c r="GD77" s="221"/>
      <c r="GE77" s="221"/>
      <c r="GF77" s="221"/>
      <c r="GG77" s="221"/>
      <c r="GH77" s="221"/>
      <c r="GI77" s="221"/>
      <c r="GJ77" s="221"/>
      <c r="GK77" s="221"/>
      <c r="GL77" s="221"/>
      <c r="GM77" s="221"/>
      <c r="GN77" s="221"/>
      <c r="GO77" s="221"/>
      <c r="GP77" s="221"/>
      <c r="GQ77" s="221"/>
      <c r="GR77" s="221"/>
      <c r="GS77" s="221"/>
      <c r="GT77" s="221"/>
      <c r="GU77" s="221"/>
      <c r="GV77" s="221"/>
      <c r="GW77" s="221"/>
      <c r="GX77" s="221"/>
      <c r="GY77" s="221"/>
      <c r="GZ77" s="221"/>
      <c r="HA77" s="221"/>
      <c r="HB77" s="221"/>
      <c r="HC77" s="221"/>
      <c r="HI77" s="270"/>
      <c r="HJ77" s="271"/>
      <c r="HK77" s="221"/>
      <c r="HL77" s="221"/>
      <c r="HM77" s="221"/>
      <c r="HN77" s="221"/>
      <c r="HO77" s="221"/>
      <c r="HP77" s="221"/>
      <c r="HQ77" s="221"/>
      <c r="HR77" s="221"/>
      <c r="HS77" s="221"/>
      <c r="HT77" s="221"/>
      <c r="HU77" s="221"/>
      <c r="HV77" s="221"/>
      <c r="HW77" s="221"/>
      <c r="HX77" s="221"/>
      <c r="HY77" s="221"/>
      <c r="HZ77" s="221"/>
      <c r="IA77" s="221"/>
      <c r="IB77" s="221"/>
      <c r="IC77" s="221"/>
      <c r="ID77" s="221"/>
      <c r="IE77" s="221"/>
      <c r="IF77" s="221"/>
      <c r="IG77" s="221"/>
      <c r="IH77" s="221"/>
      <c r="II77" s="221"/>
      <c r="IJ77" s="221"/>
      <c r="IK77" s="221"/>
      <c r="IL77" s="221"/>
      <c r="IM77" s="221"/>
      <c r="IN77" s="221"/>
      <c r="IO77" s="221"/>
      <c r="IP77" s="221"/>
      <c r="IQ77" s="221"/>
      <c r="IR77" s="221"/>
      <c r="IS77" s="221"/>
      <c r="IT77" s="221"/>
      <c r="IU77" s="221"/>
      <c r="IV77" s="221"/>
    </row>
    <row r="78" spans="1:256" s="272" customFormat="1" ht="20.25" customHeight="1">
      <c r="A78" s="377"/>
      <c r="B78" s="377"/>
      <c r="C78" s="381"/>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814"/>
      <c r="AP78" s="815"/>
      <c r="AQ78" s="815"/>
      <c r="AR78" s="815"/>
      <c r="AS78" s="815"/>
      <c r="AT78" s="815"/>
      <c r="AU78" s="815"/>
      <c r="AV78" s="815"/>
      <c r="AW78" s="815"/>
      <c r="AX78" s="816"/>
      <c r="AY78" s="377"/>
      <c r="AZ78" s="820"/>
      <c r="BA78" s="821"/>
      <c r="BB78" s="822"/>
      <c r="BC78" s="377"/>
      <c r="BD78" s="377"/>
      <c r="BE78" s="377"/>
      <c r="BF78" s="377"/>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c r="CN78" s="221"/>
      <c r="CO78" s="221"/>
      <c r="CP78" s="221"/>
      <c r="CQ78" s="221"/>
      <c r="CR78" s="221"/>
      <c r="CS78" s="221"/>
      <c r="CT78" s="221"/>
      <c r="CU78" s="221"/>
      <c r="CV78" s="221"/>
      <c r="CW78" s="221"/>
      <c r="CX78" s="221"/>
      <c r="CY78" s="221"/>
      <c r="DE78" s="270"/>
      <c r="DF78" s="271"/>
      <c r="DG78" s="221"/>
      <c r="DH78" s="221"/>
      <c r="DI78" s="221"/>
      <c r="DJ78" s="221"/>
      <c r="DK78" s="221"/>
      <c r="DL78" s="221"/>
      <c r="DM78" s="221"/>
      <c r="DN78" s="221"/>
      <c r="DO78" s="221"/>
      <c r="DP78" s="221"/>
      <c r="DQ78" s="221"/>
      <c r="DR78" s="221"/>
      <c r="DS78" s="221"/>
      <c r="DT78" s="221"/>
      <c r="DU78" s="221"/>
      <c r="DV78" s="221"/>
      <c r="DW78" s="221"/>
      <c r="DX78" s="221"/>
      <c r="DY78" s="221"/>
      <c r="DZ78" s="221"/>
      <c r="EA78" s="221"/>
      <c r="EB78" s="221"/>
      <c r="EC78" s="221"/>
      <c r="ED78" s="221"/>
      <c r="EE78" s="221"/>
      <c r="EF78" s="221"/>
      <c r="EG78" s="221"/>
      <c r="EH78" s="221"/>
      <c r="EI78" s="221"/>
      <c r="EJ78" s="221"/>
      <c r="EK78" s="221"/>
      <c r="EL78" s="221"/>
      <c r="EM78" s="221"/>
      <c r="EN78" s="221"/>
      <c r="EO78" s="221"/>
      <c r="EP78" s="221"/>
      <c r="EQ78" s="221"/>
      <c r="ER78" s="221"/>
      <c r="ES78" s="221"/>
      <c r="ET78" s="221"/>
      <c r="EU78" s="221"/>
      <c r="EV78" s="221"/>
      <c r="EW78" s="221"/>
      <c r="EX78" s="221"/>
      <c r="EY78" s="221"/>
      <c r="EZ78" s="221"/>
      <c r="FA78" s="221"/>
      <c r="FG78" s="270"/>
      <c r="FH78" s="271"/>
      <c r="FI78" s="221"/>
      <c r="FJ78" s="221"/>
      <c r="FK78" s="221"/>
      <c r="FL78" s="221"/>
      <c r="FM78" s="221"/>
      <c r="FN78" s="221"/>
      <c r="FO78" s="221"/>
      <c r="FP78" s="221"/>
      <c r="FQ78" s="221"/>
      <c r="FR78" s="221"/>
      <c r="FS78" s="221"/>
      <c r="FT78" s="221"/>
      <c r="FU78" s="221"/>
      <c r="FV78" s="221"/>
      <c r="FW78" s="221"/>
      <c r="FX78" s="221"/>
      <c r="FY78" s="221"/>
      <c r="FZ78" s="221"/>
      <c r="GA78" s="221"/>
      <c r="GB78" s="221"/>
      <c r="GC78" s="221"/>
      <c r="GD78" s="221"/>
      <c r="GE78" s="221"/>
      <c r="GF78" s="221"/>
      <c r="GG78" s="221"/>
      <c r="GH78" s="221"/>
      <c r="GI78" s="221"/>
      <c r="GJ78" s="221"/>
      <c r="GK78" s="221"/>
      <c r="GL78" s="221"/>
      <c r="GM78" s="221"/>
      <c r="GN78" s="221"/>
      <c r="GO78" s="221"/>
      <c r="GP78" s="221"/>
      <c r="GQ78" s="221"/>
      <c r="GR78" s="221"/>
      <c r="GS78" s="221"/>
      <c r="GT78" s="221"/>
      <c r="GU78" s="221"/>
      <c r="GV78" s="221"/>
      <c r="GW78" s="221"/>
      <c r="GX78" s="221"/>
      <c r="GY78" s="221"/>
      <c r="GZ78" s="221"/>
      <c r="HA78" s="221"/>
      <c r="HB78" s="221"/>
      <c r="HC78" s="221"/>
      <c r="HI78" s="270"/>
      <c r="HJ78" s="271"/>
      <c r="HK78" s="221"/>
      <c r="HL78" s="221"/>
      <c r="HM78" s="221"/>
      <c r="HN78" s="221"/>
      <c r="HO78" s="221"/>
      <c r="HP78" s="221"/>
      <c r="HQ78" s="221"/>
      <c r="HR78" s="221"/>
      <c r="HS78" s="221"/>
      <c r="HT78" s="221"/>
      <c r="HU78" s="221"/>
      <c r="HV78" s="221"/>
      <c r="HW78" s="221"/>
      <c r="HX78" s="221"/>
      <c r="HY78" s="221"/>
      <c r="HZ78" s="221"/>
      <c r="IA78" s="221"/>
      <c r="IB78" s="221"/>
      <c r="IC78" s="221"/>
      <c r="ID78" s="221"/>
      <c r="IE78" s="221"/>
      <c r="IF78" s="221"/>
      <c r="IG78" s="221"/>
      <c r="IH78" s="221"/>
      <c r="II78" s="221"/>
      <c r="IJ78" s="221"/>
      <c r="IK78" s="221"/>
      <c r="IL78" s="221"/>
      <c r="IM78" s="221"/>
      <c r="IN78" s="221"/>
      <c r="IO78" s="221"/>
      <c r="IP78" s="221"/>
      <c r="IQ78" s="221"/>
      <c r="IR78" s="221"/>
      <c r="IS78" s="221"/>
      <c r="IT78" s="221"/>
      <c r="IU78" s="221"/>
      <c r="IV78" s="221"/>
    </row>
    <row r="79" spans="1:256" s="272" customFormat="1" ht="21.75" customHeight="1">
      <c r="A79" s="377"/>
      <c r="B79" s="377"/>
      <c r="C79" s="381"/>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377"/>
      <c r="AR79" s="377"/>
      <c r="AS79" s="377"/>
      <c r="AT79" s="377"/>
      <c r="AU79" s="377"/>
      <c r="AV79" s="377"/>
      <c r="AW79" s="377"/>
      <c r="AX79" s="377"/>
      <c r="AY79" s="377"/>
      <c r="AZ79" s="377"/>
      <c r="BA79" s="377"/>
      <c r="BB79" s="377"/>
      <c r="BC79" s="377"/>
      <c r="BD79" s="377"/>
      <c r="BE79" s="377"/>
      <c r="BF79" s="377"/>
      <c r="BG79" s="221"/>
      <c r="BH79" s="221"/>
      <c r="BI79" s="221"/>
      <c r="BJ79" s="221"/>
      <c r="BK79" s="221"/>
      <c r="BL79" s="221"/>
      <c r="BM79" s="221"/>
      <c r="BN79" s="221"/>
      <c r="BO79" s="221"/>
      <c r="BP79" s="221"/>
      <c r="BQ79" s="221"/>
      <c r="BR79" s="221"/>
      <c r="BS79" s="221"/>
      <c r="BT79" s="221"/>
      <c r="BU79" s="221"/>
      <c r="BV79" s="221"/>
      <c r="BW79" s="221"/>
      <c r="BX79" s="221"/>
      <c r="BY79" s="221"/>
      <c r="BZ79" s="221"/>
      <c r="CA79" s="221"/>
      <c r="CB79" s="221"/>
      <c r="CC79" s="221"/>
      <c r="CD79" s="221"/>
      <c r="CE79" s="221"/>
      <c r="CF79" s="221"/>
      <c r="CG79" s="221"/>
      <c r="CH79" s="221"/>
      <c r="CI79" s="221"/>
      <c r="CJ79" s="221"/>
      <c r="CK79" s="221"/>
      <c r="CL79" s="221"/>
      <c r="CM79" s="221"/>
      <c r="CN79" s="221"/>
      <c r="CO79" s="221"/>
      <c r="CP79" s="221"/>
      <c r="CQ79" s="221"/>
      <c r="CR79" s="221"/>
      <c r="CS79" s="221"/>
      <c r="CT79" s="221"/>
      <c r="CU79" s="221"/>
      <c r="CV79" s="221"/>
      <c r="CW79" s="221"/>
      <c r="CX79" s="221"/>
      <c r="CY79" s="221"/>
      <c r="DE79" s="270"/>
      <c r="DF79" s="271"/>
      <c r="DG79" s="221"/>
      <c r="DH79" s="221"/>
      <c r="DI79" s="221"/>
      <c r="DJ79" s="221"/>
      <c r="DK79" s="221"/>
      <c r="DL79" s="221"/>
      <c r="DM79" s="221"/>
      <c r="DN79" s="221"/>
      <c r="DO79" s="221"/>
      <c r="DP79" s="221"/>
      <c r="DQ79" s="221"/>
      <c r="DR79" s="221"/>
      <c r="DS79" s="221"/>
      <c r="DT79" s="221"/>
      <c r="DU79" s="221"/>
      <c r="DV79" s="221"/>
      <c r="DW79" s="221"/>
      <c r="DX79" s="221"/>
      <c r="DY79" s="221"/>
      <c r="DZ79" s="221"/>
      <c r="EA79" s="221"/>
      <c r="EB79" s="221"/>
      <c r="EC79" s="221"/>
      <c r="ED79" s="221"/>
      <c r="EE79" s="221"/>
      <c r="EF79" s="221"/>
      <c r="EG79" s="221"/>
      <c r="EH79" s="221"/>
      <c r="EI79" s="221"/>
      <c r="EJ79" s="221"/>
      <c r="EK79" s="221"/>
      <c r="EL79" s="221"/>
      <c r="EM79" s="221"/>
      <c r="EN79" s="221"/>
      <c r="EO79" s="221"/>
      <c r="EP79" s="221"/>
      <c r="EQ79" s="221"/>
      <c r="ER79" s="221"/>
      <c r="ES79" s="221"/>
      <c r="ET79" s="221"/>
      <c r="EU79" s="221"/>
      <c r="EV79" s="221"/>
      <c r="EW79" s="221"/>
      <c r="EX79" s="221"/>
      <c r="EY79" s="221"/>
      <c r="EZ79" s="221"/>
      <c r="FA79" s="221"/>
      <c r="FG79" s="270"/>
      <c r="FH79" s="271"/>
      <c r="FI79" s="221"/>
      <c r="FJ79" s="221"/>
      <c r="FK79" s="221"/>
      <c r="FL79" s="221"/>
      <c r="FM79" s="221"/>
      <c r="FN79" s="221"/>
      <c r="FO79" s="221"/>
      <c r="FP79" s="221"/>
      <c r="FQ79" s="221"/>
      <c r="FR79" s="221"/>
      <c r="FS79" s="221"/>
      <c r="FT79" s="221"/>
      <c r="FU79" s="221"/>
      <c r="FV79" s="221"/>
      <c r="FW79" s="221"/>
      <c r="FX79" s="221"/>
      <c r="FY79" s="221"/>
      <c r="FZ79" s="221"/>
      <c r="GA79" s="221"/>
      <c r="GB79" s="221"/>
      <c r="GC79" s="221"/>
      <c r="GD79" s="221"/>
      <c r="GE79" s="221"/>
      <c r="GF79" s="221"/>
      <c r="GG79" s="221"/>
      <c r="GH79" s="221"/>
      <c r="GI79" s="221"/>
      <c r="GJ79" s="221"/>
      <c r="GK79" s="221"/>
      <c r="GL79" s="221"/>
      <c r="GM79" s="221"/>
      <c r="GN79" s="221"/>
      <c r="GO79" s="221"/>
      <c r="GP79" s="221"/>
      <c r="GQ79" s="221"/>
      <c r="GR79" s="221"/>
      <c r="GS79" s="221"/>
      <c r="GT79" s="221"/>
      <c r="GU79" s="221"/>
      <c r="GV79" s="221"/>
      <c r="GW79" s="221"/>
      <c r="GX79" s="221"/>
      <c r="GY79" s="221"/>
      <c r="GZ79" s="221"/>
      <c r="HA79" s="221"/>
      <c r="HB79" s="221"/>
      <c r="HC79" s="221"/>
      <c r="HI79" s="270"/>
      <c r="HJ79" s="271"/>
      <c r="HK79" s="221"/>
      <c r="HL79" s="221"/>
      <c r="HM79" s="221"/>
      <c r="HN79" s="221"/>
      <c r="HO79" s="221"/>
      <c r="HP79" s="221"/>
      <c r="HQ79" s="221"/>
      <c r="HR79" s="221"/>
      <c r="HS79" s="221"/>
      <c r="HT79" s="221"/>
      <c r="HU79" s="221"/>
      <c r="HV79" s="221"/>
      <c r="HW79" s="221"/>
      <c r="HX79" s="221"/>
      <c r="HY79" s="221"/>
      <c r="HZ79" s="221"/>
      <c r="IA79" s="221"/>
      <c r="IB79" s="221"/>
      <c r="IC79" s="221"/>
      <c r="ID79" s="221"/>
      <c r="IE79" s="221"/>
      <c r="IF79" s="221"/>
      <c r="IG79" s="221"/>
      <c r="IH79" s="221"/>
      <c r="II79" s="221"/>
      <c r="IJ79" s="221"/>
      <c r="IK79" s="221"/>
      <c r="IL79" s="221"/>
      <c r="IM79" s="221"/>
      <c r="IN79" s="221"/>
      <c r="IO79" s="221"/>
      <c r="IP79" s="221"/>
      <c r="IQ79" s="221"/>
      <c r="IR79" s="221"/>
      <c r="IS79" s="221"/>
      <c r="IT79" s="221"/>
      <c r="IU79" s="221"/>
      <c r="IV79" s="221"/>
    </row>
    <row r="80" spans="1:256" s="272" customFormat="1" ht="36" customHeight="1">
      <c r="A80" s="377"/>
      <c r="B80" s="377"/>
      <c r="C80" s="786" t="s">
        <v>373</v>
      </c>
      <c r="D80" s="786"/>
      <c r="E80" s="786"/>
      <c r="F80" s="786"/>
      <c r="G80" s="786"/>
      <c r="H80" s="786"/>
      <c r="I80" s="786"/>
      <c r="J80" s="786"/>
      <c r="K80" s="786"/>
      <c r="L80" s="786"/>
      <c r="M80" s="786"/>
      <c r="N80" s="786"/>
      <c r="O80" s="786"/>
      <c r="P80" s="786"/>
      <c r="Q80" s="786"/>
      <c r="R80" s="786"/>
      <c r="S80" s="786"/>
      <c r="T80" s="786"/>
      <c r="U80" s="786"/>
      <c r="V80" s="786"/>
      <c r="W80" s="786"/>
      <c r="X80" s="786"/>
      <c r="Y80" s="786"/>
      <c r="Z80" s="786"/>
      <c r="AA80" s="786"/>
      <c r="AB80" s="786"/>
      <c r="AC80" s="786"/>
      <c r="AD80" s="786"/>
      <c r="AE80" s="786"/>
      <c r="AF80" s="786"/>
      <c r="AG80" s="786"/>
      <c r="AH80" s="786"/>
      <c r="AI80" s="786"/>
      <c r="AJ80" s="377"/>
      <c r="AK80" s="428" t="str">
        <f>IF(PrevFD!D13="x","x"," ")</f>
        <v> </v>
      </c>
      <c r="AL80" s="377"/>
      <c r="AM80" s="377"/>
      <c r="AN80" s="377"/>
      <c r="AO80" s="849" t="str">
        <f>IF(AK80="x","non viene creato alcun posto di lavoro","opzione  non spuntata nella sezione PrevFD")</f>
        <v>opzione  non spuntata nella sezione PrevFD</v>
      </c>
      <c r="AP80" s="850"/>
      <c r="AQ80" s="850"/>
      <c r="AR80" s="850"/>
      <c r="AS80" s="850"/>
      <c r="AT80" s="850"/>
      <c r="AU80" s="850"/>
      <c r="AV80" s="850"/>
      <c r="AW80" s="850"/>
      <c r="AX80" s="851"/>
      <c r="AY80" s="405"/>
      <c r="AZ80" s="406"/>
      <c r="BA80" s="398"/>
      <c r="BB80" s="398"/>
      <c r="BC80" s="398"/>
      <c r="BD80" s="377"/>
      <c r="BE80" s="377"/>
      <c r="BF80" s="377"/>
      <c r="BG80" s="221"/>
      <c r="BH80" s="221"/>
      <c r="BI80" s="221"/>
      <c r="BJ80" s="221"/>
      <c r="BK80" s="221"/>
      <c r="BL80" s="221"/>
      <c r="BM80" s="221"/>
      <c r="BN80" s="221"/>
      <c r="BO80" s="221"/>
      <c r="BP80" s="221"/>
      <c r="BQ80" s="221"/>
      <c r="BR80" s="221"/>
      <c r="BS80" s="221"/>
      <c r="BT80" s="221"/>
      <c r="BU80" s="221"/>
      <c r="BV80" s="221"/>
      <c r="BW80" s="221"/>
      <c r="BX80" s="221"/>
      <c r="BY80" s="221"/>
      <c r="BZ80" s="221"/>
      <c r="CA80" s="221"/>
      <c r="CB80" s="221"/>
      <c r="CC80" s="221"/>
      <c r="CD80" s="221"/>
      <c r="CE80" s="221"/>
      <c r="CF80" s="221"/>
      <c r="CG80" s="221"/>
      <c r="CH80" s="221"/>
      <c r="CI80" s="221"/>
      <c r="CJ80" s="221"/>
      <c r="CK80" s="221"/>
      <c r="CL80" s="221"/>
      <c r="CM80" s="221"/>
      <c r="CN80" s="221"/>
      <c r="CO80" s="221"/>
      <c r="CP80" s="221"/>
      <c r="CQ80" s="221"/>
      <c r="CR80" s="221"/>
      <c r="CS80" s="221"/>
      <c r="CT80" s="221"/>
      <c r="CU80" s="221"/>
      <c r="CV80" s="221"/>
      <c r="CW80" s="221"/>
      <c r="CX80" s="221"/>
      <c r="CY80" s="221"/>
      <c r="DE80" s="270"/>
      <c r="DF80" s="271"/>
      <c r="DG80" s="221"/>
      <c r="DH80" s="221"/>
      <c r="DI80" s="221"/>
      <c r="DJ80" s="221"/>
      <c r="DK80" s="221"/>
      <c r="DL80" s="221"/>
      <c r="DM80" s="221"/>
      <c r="DN80" s="221"/>
      <c r="DO80" s="221"/>
      <c r="DP80" s="221"/>
      <c r="DQ80" s="221"/>
      <c r="DR80" s="221"/>
      <c r="DS80" s="221"/>
      <c r="DT80" s="221"/>
      <c r="DU80" s="221"/>
      <c r="DV80" s="221"/>
      <c r="DW80" s="221"/>
      <c r="DX80" s="221"/>
      <c r="DY80" s="221"/>
      <c r="DZ80" s="221"/>
      <c r="EA80" s="221"/>
      <c r="EB80" s="221"/>
      <c r="EC80" s="221"/>
      <c r="ED80" s="221"/>
      <c r="EE80" s="221"/>
      <c r="EF80" s="221"/>
      <c r="EG80" s="221"/>
      <c r="EH80" s="221"/>
      <c r="EI80" s="221"/>
      <c r="EJ80" s="221"/>
      <c r="EK80" s="221"/>
      <c r="EL80" s="221"/>
      <c r="EM80" s="221"/>
      <c r="EN80" s="221"/>
      <c r="EO80" s="221"/>
      <c r="EP80" s="221"/>
      <c r="EQ80" s="221"/>
      <c r="ER80" s="221"/>
      <c r="ES80" s="221"/>
      <c r="ET80" s="221"/>
      <c r="EU80" s="221"/>
      <c r="EV80" s="221"/>
      <c r="EW80" s="221"/>
      <c r="EX80" s="221"/>
      <c r="EY80" s="221"/>
      <c r="EZ80" s="221"/>
      <c r="FA80" s="221"/>
      <c r="FG80" s="270"/>
      <c r="FH80" s="271"/>
      <c r="FI80" s="221"/>
      <c r="FJ80" s="221"/>
      <c r="FK80" s="221"/>
      <c r="FL80" s="221"/>
      <c r="FM80" s="221"/>
      <c r="FN80" s="221"/>
      <c r="FO80" s="221"/>
      <c r="FP80" s="221"/>
      <c r="FQ80" s="221"/>
      <c r="FR80" s="221"/>
      <c r="FS80" s="221"/>
      <c r="FT80" s="221"/>
      <c r="FU80" s="221"/>
      <c r="FV80" s="221"/>
      <c r="FW80" s="221"/>
      <c r="FX80" s="221"/>
      <c r="FY80" s="221"/>
      <c r="FZ80" s="221"/>
      <c r="GA80" s="221"/>
      <c r="GB80" s="221"/>
      <c r="GC80" s="221"/>
      <c r="GD80" s="221"/>
      <c r="GE80" s="221"/>
      <c r="GF80" s="221"/>
      <c r="GG80" s="221"/>
      <c r="GH80" s="221"/>
      <c r="GI80" s="221"/>
      <c r="GJ80" s="221"/>
      <c r="GK80" s="221"/>
      <c r="GL80" s="221"/>
      <c r="GM80" s="221"/>
      <c r="GN80" s="221"/>
      <c r="GO80" s="221"/>
      <c r="GP80" s="221"/>
      <c r="GQ80" s="221"/>
      <c r="GR80" s="221"/>
      <c r="GS80" s="221"/>
      <c r="GT80" s="221"/>
      <c r="GU80" s="221"/>
      <c r="GV80" s="221"/>
      <c r="GW80" s="221"/>
      <c r="GX80" s="221"/>
      <c r="GY80" s="221"/>
      <c r="GZ80" s="221"/>
      <c r="HA80" s="221"/>
      <c r="HB80" s="221"/>
      <c r="HC80" s="221"/>
      <c r="HI80" s="270"/>
      <c r="HJ80" s="271"/>
      <c r="HK80" s="221"/>
      <c r="HL80" s="221"/>
      <c r="HM80" s="221"/>
      <c r="HN80" s="221"/>
      <c r="HO80" s="221"/>
      <c r="HP80" s="221"/>
      <c r="HQ80" s="221"/>
      <c r="HR80" s="221"/>
      <c r="HS80" s="221"/>
      <c r="HT80" s="221"/>
      <c r="HU80" s="221"/>
      <c r="HV80" s="221"/>
      <c r="HW80" s="221"/>
      <c r="HX80" s="221"/>
      <c r="HY80" s="221"/>
      <c r="HZ80" s="221"/>
      <c r="IA80" s="221"/>
      <c r="IB80" s="221"/>
      <c r="IC80" s="221"/>
      <c r="ID80" s="221"/>
      <c r="IE80" s="221"/>
      <c r="IF80" s="221"/>
      <c r="IG80" s="221"/>
      <c r="IH80" s="221"/>
      <c r="II80" s="221"/>
      <c r="IJ80" s="221"/>
      <c r="IK80" s="221"/>
      <c r="IL80" s="221"/>
      <c r="IM80" s="221"/>
      <c r="IN80" s="221"/>
      <c r="IO80" s="221"/>
      <c r="IP80" s="221"/>
      <c r="IQ80" s="221"/>
      <c r="IR80" s="221"/>
      <c r="IS80" s="221"/>
      <c r="IT80" s="221"/>
      <c r="IU80" s="221"/>
      <c r="IV80" s="221"/>
    </row>
    <row r="81" spans="1:256" s="272" customFormat="1" ht="20.25" customHeight="1">
      <c r="A81" s="377"/>
      <c r="B81" s="377"/>
      <c r="C81" s="378"/>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852"/>
      <c r="AP81" s="533"/>
      <c r="AQ81" s="533"/>
      <c r="AR81" s="533"/>
      <c r="AS81" s="533"/>
      <c r="AT81" s="533"/>
      <c r="AU81" s="533"/>
      <c r="AV81" s="533"/>
      <c r="AW81" s="533"/>
      <c r="AX81" s="853"/>
      <c r="AY81" s="405"/>
      <c r="AZ81" s="406"/>
      <c r="BA81" s="399"/>
      <c r="BB81" s="399"/>
      <c r="BC81" s="399"/>
      <c r="BD81" s="377"/>
      <c r="BE81" s="377"/>
      <c r="BF81" s="377"/>
      <c r="BG81" s="22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c r="CF81" s="221"/>
      <c r="CG81" s="221"/>
      <c r="CH81" s="221"/>
      <c r="CI81" s="221"/>
      <c r="CJ81" s="221"/>
      <c r="CK81" s="221"/>
      <c r="CL81" s="221"/>
      <c r="CM81" s="221"/>
      <c r="CN81" s="221"/>
      <c r="CO81" s="221"/>
      <c r="CP81" s="221"/>
      <c r="CQ81" s="221"/>
      <c r="CR81" s="221"/>
      <c r="CS81" s="221"/>
      <c r="CT81" s="221"/>
      <c r="CU81" s="221"/>
      <c r="CV81" s="221"/>
      <c r="CW81" s="221"/>
      <c r="CX81" s="221"/>
      <c r="CY81" s="221"/>
      <c r="DE81" s="270"/>
      <c r="DF81" s="271"/>
      <c r="DG81" s="221"/>
      <c r="DH81" s="221"/>
      <c r="DI81" s="221"/>
      <c r="DJ81" s="221"/>
      <c r="DK81" s="221"/>
      <c r="DL81" s="221"/>
      <c r="DM81" s="221"/>
      <c r="DN81" s="221"/>
      <c r="DO81" s="221"/>
      <c r="DP81" s="221"/>
      <c r="DQ81" s="221"/>
      <c r="DR81" s="221"/>
      <c r="DS81" s="221"/>
      <c r="DT81" s="221"/>
      <c r="DU81" s="221"/>
      <c r="DV81" s="221"/>
      <c r="DW81" s="221"/>
      <c r="DX81" s="221"/>
      <c r="DY81" s="221"/>
      <c r="DZ81" s="221"/>
      <c r="EA81" s="221"/>
      <c r="EB81" s="221"/>
      <c r="EC81" s="221"/>
      <c r="ED81" s="221"/>
      <c r="EE81" s="221"/>
      <c r="EF81" s="221"/>
      <c r="EG81" s="221"/>
      <c r="EH81" s="221"/>
      <c r="EI81" s="221"/>
      <c r="EJ81" s="221"/>
      <c r="EK81" s="221"/>
      <c r="EL81" s="221"/>
      <c r="EM81" s="221"/>
      <c r="EN81" s="221"/>
      <c r="EO81" s="221"/>
      <c r="EP81" s="221"/>
      <c r="EQ81" s="221"/>
      <c r="ER81" s="221"/>
      <c r="ES81" s="221"/>
      <c r="ET81" s="221"/>
      <c r="EU81" s="221"/>
      <c r="EV81" s="221"/>
      <c r="EW81" s="221"/>
      <c r="EX81" s="221"/>
      <c r="EY81" s="221"/>
      <c r="EZ81" s="221"/>
      <c r="FA81" s="221"/>
      <c r="FG81" s="270"/>
      <c r="FH81" s="271"/>
      <c r="FI81" s="221"/>
      <c r="FJ81" s="221"/>
      <c r="FK81" s="221"/>
      <c r="FL81" s="221"/>
      <c r="FM81" s="221"/>
      <c r="FN81" s="221"/>
      <c r="FO81" s="221"/>
      <c r="FP81" s="221"/>
      <c r="FQ81" s="221"/>
      <c r="FR81" s="221"/>
      <c r="FS81" s="221"/>
      <c r="FT81" s="221"/>
      <c r="FU81" s="221"/>
      <c r="FV81" s="221"/>
      <c r="FW81" s="221"/>
      <c r="FX81" s="221"/>
      <c r="FY81" s="221"/>
      <c r="FZ81" s="221"/>
      <c r="GA81" s="221"/>
      <c r="GB81" s="221"/>
      <c r="GC81" s="221"/>
      <c r="GD81" s="221"/>
      <c r="GE81" s="221"/>
      <c r="GF81" s="221"/>
      <c r="GG81" s="221"/>
      <c r="GH81" s="221"/>
      <c r="GI81" s="221"/>
      <c r="GJ81" s="221"/>
      <c r="GK81" s="221"/>
      <c r="GL81" s="221"/>
      <c r="GM81" s="221"/>
      <c r="GN81" s="221"/>
      <c r="GO81" s="221"/>
      <c r="GP81" s="221"/>
      <c r="GQ81" s="221"/>
      <c r="GR81" s="221"/>
      <c r="GS81" s="221"/>
      <c r="GT81" s="221"/>
      <c r="GU81" s="221"/>
      <c r="GV81" s="221"/>
      <c r="GW81" s="221"/>
      <c r="GX81" s="221"/>
      <c r="GY81" s="221"/>
      <c r="GZ81" s="221"/>
      <c r="HA81" s="221"/>
      <c r="HB81" s="221"/>
      <c r="HC81" s="221"/>
      <c r="HI81" s="270"/>
      <c r="HJ81" s="271"/>
      <c r="HK81" s="221"/>
      <c r="HL81" s="221"/>
      <c r="HM81" s="221"/>
      <c r="HN81" s="221"/>
      <c r="HO81" s="221"/>
      <c r="HP81" s="221"/>
      <c r="HQ81" s="221"/>
      <c r="HR81" s="221"/>
      <c r="HS81" s="221"/>
      <c r="HT81" s="221"/>
      <c r="HU81" s="221"/>
      <c r="HV81" s="221"/>
      <c r="HW81" s="221"/>
      <c r="HX81" s="221"/>
      <c r="HY81" s="221"/>
      <c r="HZ81" s="221"/>
      <c r="IA81" s="221"/>
      <c r="IB81" s="221"/>
      <c r="IC81" s="221"/>
      <c r="ID81" s="221"/>
      <c r="IE81" s="221"/>
      <c r="IF81" s="221"/>
      <c r="IG81" s="221"/>
      <c r="IH81" s="221"/>
      <c r="II81" s="221"/>
      <c r="IJ81" s="221"/>
      <c r="IK81" s="221"/>
      <c r="IL81" s="221"/>
      <c r="IM81" s="221"/>
      <c r="IN81" s="221"/>
      <c r="IO81" s="221"/>
      <c r="IP81" s="221"/>
      <c r="IQ81" s="221"/>
      <c r="IR81" s="221"/>
      <c r="IS81" s="221"/>
      <c r="IT81" s="221"/>
      <c r="IU81" s="221"/>
      <c r="IV81" s="221"/>
    </row>
    <row r="82" spans="1:256" s="272" customFormat="1" ht="20.25" customHeight="1">
      <c r="A82" s="377"/>
      <c r="B82" s="377"/>
      <c r="C82" s="378"/>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400"/>
      <c r="AP82" s="400"/>
      <c r="AQ82" s="400"/>
      <c r="AR82" s="400"/>
      <c r="AS82" s="400"/>
      <c r="AT82" s="400"/>
      <c r="AU82" s="400"/>
      <c r="AV82" s="400"/>
      <c r="AW82" s="400"/>
      <c r="AX82" s="400"/>
      <c r="AY82" s="406"/>
      <c r="AZ82" s="406"/>
      <c r="BA82" s="399"/>
      <c r="BB82" s="399"/>
      <c r="BC82" s="399"/>
      <c r="BD82" s="377"/>
      <c r="BE82" s="377"/>
      <c r="BF82" s="377"/>
      <c r="BG82" s="221"/>
      <c r="BH82" s="221"/>
      <c r="BI82" s="221"/>
      <c r="BJ82" s="221"/>
      <c r="BK82" s="221"/>
      <c r="BL82" s="221"/>
      <c r="BM82" s="221"/>
      <c r="BN82" s="221"/>
      <c r="BO82" s="221"/>
      <c r="BP82" s="221"/>
      <c r="BQ82" s="221"/>
      <c r="BR82" s="221"/>
      <c r="BS82" s="221"/>
      <c r="BT82" s="221"/>
      <c r="BU82" s="221"/>
      <c r="BV82" s="221"/>
      <c r="BW82" s="221"/>
      <c r="BX82" s="221"/>
      <c r="BY82" s="221"/>
      <c r="BZ82" s="221"/>
      <c r="CA82" s="221"/>
      <c r="CB82" s="221"/>
      <c r="CC82" s="221"/>
      <c r="CD82" s="221"/>
      <c r="CE82" s="221"/>
      <c r="CF82" s="221"/>
      <c r="CG82" s="221"/>
      <c r="CH82" s="221"/>
      <c r="CI82" s="221"/>
      <c r="CJ82" s="221"/>
      <c r="CK82" s="221"/>
      <c r="CL82" s="221"/>
      <c r="CM82" s="221"/>
      <c r="CN82" s="221"/>
      <c r="CO82" s="221"/>
      <c r="CP82" s="221"/>
      <c r="CQ82" s="221"/>
      <c r="CR82" s="221"/>
      <c r="CS82" s="221"/>
      <c r="CT82" s="221"/>
      <c r="CU82" s="221"/>
      <c r="CV82" s="221"/>
      <c r="CW82" s="221"/>
      <c r="CX82" s="221"/>
      <c r="CY82" s="221"/>
      <c r="DE82" s="270"/>
      <c r="DF82" s="271"/>
      <c r="DG82" s="221"/>
      <c r="DH82" s="221"/>
      <c r="DI82" s="221"/>
      <c r="DJ82" s="221"/>
      <c r="DK82" s="221"/>
      <c r="DL82" s="221"/>
      <c r="DM82" s="221"/>
      <c r="DN82" s="221"/>
      <c r="DO82" s="221"/>
      <c r="DP82" s="221"/>
      <c r="DQ82" s="221"/>
      <c r="DR82" s="221"/>
      <c r="DS82" s="221"/>
      <c r="DT82" s="221"/>
      <c r="DU82" s="221"/>
      <c r="DV82" s="221"/>
      <c r="DW82" s="221"/>
      <c r="DX82" s="221"/>
      <c r="DY82" s="221"/>
      <c r="DZ82" s="221"/>
      <c r="EA82" s="221"/>
      <c r="EB82" s="221"/>
      <c r="EC82" s="221"/>
      <c r="ED82" s="221"/>
      <c r="EE82" s="221"/>
      <c r="EF82" s="221"/>
      <c r="EG82" s="221"/>
      <c r="EH82" s="221"/>
      <c r="EI82" s="221"/>
      <c r="EJ82" s="221"/>
      <c r="EK82" s="221"/>
      <c r="EL82" s="221"/>
      <c r="EM82" s="221"/>
      <c r="EN82" s="221"/>
      <c r="EO82" s="221"/>
      <c r="EP82" s="221"/>
      <c r="EQ82" s="221"/>
      <c r="ER82" s="221"/>
      <c r="ES82" s="221"/>
      <c r="ET82" s="221"/>
      <c r="EU82" s="221"/>
      <c r="EV82" s="221"/>
      <c r="EW82" s="221"/>
      <c r="EX82" s="221"/>
      <c r="EY82" s="221"/>
      <c r="EZ82" s="221"/>
      <c r="FA82" s="221"/>
      <c r="FG82" s="270"/>
      <c r="FH82" s="271"/>
      <c r="FI82" s="221"/>
      <c r="FJ82" s="221"/>
      <c r="FK82" s="221"/>
      <c r="FL82" s="221"/>
      <c r="FM82" s="221"/>
      <c r="FN82" s="221"/>
      <c r="FO82" s="221"/>
      <c r="FP82" s="221"/>
      <c r="FQ82" s="221"/>
      <c r="FR82" s="221"/>
      <c r="FS82" s="221"/>
      <c r="FT82" s="221"/>
      <c r="FU82" s="221"/>
      <c r="FV82" s="221"/>
      <c r="FW82" s="221"/>
      <c r="FX82" s="221"/>
      <c r="FY82" s="221"/>
      <c r="FZ82" s="221"/>
      <c r="GA82" s="221"/>
      <c r="GB82" s="221"/>
      <c r="GC82" s="221"/>
      <c r="GD82" s="221"/>
      <c r="GE82" s="221"/>
      <c r="GF82" s="221"/>
      <c r="GG82" s="221"/>
      <c r="GH82" s="221"/>
      <c r="GI82" s="221"/>
      <c r="GJ82" s="221"/>
      <c r="GK82" s="221"/>
      <c r="GL82" s="221"/>
      <c r="GM82" s="221"/>
      <c r="GN82" s="221"/>
      <c r="GO82" s="221"/>
      <c r="GP82" s="221"/>
      <c r="GQ82" s="221"/>
      <c r="GR82" s="221"/>
      <c r="GS82" s="221"/>
      <c r="GT82" s="221"/>
      <c r="GU82" s="221"/>
      <c r="GV82" s="221"/>
      <c r="GW82" s="221"/>
      <c r="GX82" s="221"/>
      <c r="GY82" s="221"/>
      <c r="GZ82" s="221"/>
      <c r="HA82" s="221"/>
      <c r="HB82" s="221"/>
      <c r="HC82" s="221"/>
      <c r="HI82" s="270"/>
      <c r="HJ82" s="271"/>
      <c r="HK82" s="221"/>
      <c r="HL82" s="221"/>
      <c r="HM82" s="221"/>
      <c r="HN82" s="221"/>
      <c r="HO82" s="221"/>
      <c r="HP82" s="221"/>
      <c r="HQ82" s="221"/>
      <c r="HR82" s="221"/>
      <c r="HS82" s="221"/>
      <c r="HT82" s="221"/>
      <c r="HU82" s="221"/>
      <c r="HV82" s="221"/>
      <c r="HW82" s="221"/>
      <c r="HX82" s="221"/>
      <c r="HY82" s="221"/>
      <c r="HZ82" s="221"/>
      <c r="IA82" s="221"/>
      <c r="IB82" s="221"/>
      <c r="IC82" s="221"/>
      <c r="ID82" s="221"/>
      <c r="IE82" s="221"/>
      <c r="IF82" s="221"/>
      <c r="IG82" s="221"/>
      <c r="IH82" s="221"/>
      <c r="II82" s="221"/>
      <c r="IJ82" s="221"/>
      <c r="IK82" s="221"/>
      <c r="IL82" s="221"/>
      <c r="IM82" s="221"/>
      <c r="IN82" s="221"/>
      <c r="IO82" s="221"/>
      <c r="IP82" s="221"/>
      <c r="IQ82" s="221"/>
      <c r="IR82" s="221"/>
      <c r="IS82" s="221"/>
      <c r="IT82" s="221"/>
      <c r="IU82" s="221"/>
      <c r="IV82" s="221"/>
    </row>
    <row r="83" spans="1:256" s="272" customFormat="1" ht="7.5" customHeight="1">
      <c r="A83" s="377"/>
      <c r="B83" s="377"/>
      <c r="C83" s="381"/>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21"/>
      <c r="CG83" s="221"/>
      <c r="CH83" s="221"/>
      <c r="CI83" s="221"/>
      <c r="CJ83" s="221"/>
      <c r="CK83" s="221"/>
      <c r="CL83" s="221"/>
      <c r="CM83" s="221"/>
      <c r="CN83" s="221"/>
      <c r="CO83" s="221"/>
      <c r="CP83" s="221"/>
      <c r="CQ83" s="221"/>
      <c r="CR83" s="221"/>
      <c r="CS83" s="221"/>
      <c r="CT83" s="221"/>
      <c r="CU83" s="221"/>
      <c r="CV83" s="221"/>
      <c r="CW83" s="221"/>
      <c r="CX83" s="221"/>
      <c r="CY83" s="221"/>
      <c r="DE83" s="270"/>
      <c r="DF83" s="271"/>
      <c r="DG83" s="221"/>
      <c r="DH83" s="221"/>
      <c r="DI83" s="221"/>
      <c r="DJ83" s="221"/>
      <c r="DK83" s="221"/>
      <c r="DL83" s="221"/>
      <c r="DM83" s="221"/>
      <c r="DN83" s="221"/>
      <c r="DO83" s="221"/>
      <c r="DP83" s="221"/>
      <c r="DQ83" s="221"/>
      <c r="DR83" s="221"/>
      <c r="DS83" s="221"/>
      <c r="DT83" s="221"/>
      <c r="DU83" s="221"/>
      <c r="DV83" s="221"/>
      <c r="DW83" s="221"/>
      <c r="DX83" s="221"/>
      <c r="DY83" s="221"/>
      <c r="DZ83" s="221"/>
      <c r="EA83" s="221"/>
      <c r="EB83" s="221"/>
      <c r="EC83" s="221"/>
      <c r="ED83" s="221"/>
      <c r="EE83" s="221"/>
      <c r="EF83" s="221"/>
      <c r="EG83" s="221"/>
      <c r="EH83" s="221"/>
      <c r="EI83" s="221"/>
      <c r="EJ83" s="221"/>
      <c r="EK83" s="221"/>
      <c r="EL83" s="221"/>
      <c r="EM83" s="221"/>
      <c r="EN83" s="221"/>
      <c r="EO83" s="221"/>
      <c r="EP83" s="221"/>
      <c r="EQ83" s="221"/>
      <c r="ER83" s="221"/>
      <c r="ES83" s="221"/>
      <c r="ET83" s="221"/>
      <c r="EU83" s="221"/>
      <c r="EV83" s="221"/>
      <c r="EW83" s="221"/>
      <c r="EX83" s="221"/>
      <c r="EY83" s="221"/>
      <c r="EZ83" s="221"/>
      <c r="FA83" s="221"/>
      <c r="FG83" s="270"/>
      <c r="FH83" s="271"/>
      <c r="FI83" s="221"/>
      <c r="FJ83" s="221"/>
      <c r="FK83" s="221"/>
      <c r="FL83" s="221"/>
      <c r="FM83" s="221"/>
      <c r="FN83" s="221"/>
      <c r="FO83" s="221"/>
      <c r="FP83" s="221"/>
      <c r="FQ83" s="221"/>
      <c r="FR83" s="221"/>
      <c r="FS83" s="221"/>
      <c r="FT83" s="221"/>
      <c r="FU83" s="221"/>
      <c r="FV83" s="221"/>
      <c r="FW83" s="221"/>
      <c r="FX83" s="221"/>
      <c r="FY83" s="221"/>
      <c r="FZ83" s="221"/>
      <c r="GA83" s="221"/>
      <c r="GB83" s="221"/>
      <c r="GC83" s="221"/>
      <c r="GD83" s="221"/>
      <c r="GE83" s="221"/>
      <c r="GF83" s="221"/>
      <c r="GG83" s="221"/>
      <c r="GH83" s="221"/>
      <c r="GI83" s="221"/>
      <c r="GJ83" s="221"/>
      <c r="GK83" s="221"/>
      <c r="GL83" s="221"/>
      <c r="GM83" s="221"/>
      <c r="GN83" s="221"/>
      <c r="GO83" s="221"/>
      <c r="GP83" s="221"/>
      <c r="GQ83" s="221"/>
      <c r="GR83" s="221"/>
      <c r="GS83" s="221"/>
      <c r="GT83" s="221"/>
      <c r="GU83" s="221"/>
      <c r="GV83" s="221"/>
      <c r="GW83" s="221"/>
      <c r="GX83" s="221"/>
      <c r="GY83" s="221"/>
      <c r="GZ83" s="221"/>
      <c r="HA83" s="221"/>
      <c r="HB83" s="221"/>
      <c r="HC83" s="221"/>
      <c r="HI83" s="270"/>
      <c r="HJ83" s="271"/>
      <c r="HK83" s="221"/>
      <c r="HL83" s="221"/>
      <c r="HM83" s="221"/>
      <c r="HN83" s="221"/>
      <c r="HO83" s="221"/>
      <c r="HP83" s="221"/>
      <c r="HQ83" s="221"/>
      <c r="HR83" s="221"/>
      <c r="HS83" s="221"/>
      <c r="HT83" s="221"/>
      <c r="HU83" s="221"/>
      <c r="HV83" s="221"/>
      <c r="HW83" s="221"/>
      <c r="HX83" s="221"/>
      <c r="HY83" s="221"/>
      <c r="HZ83" s="221"/>
      <c r="IA83" s="221"/>
      <c r="IB83" s="221"/>
      <c r="IC83" s="221"/>
      <c r="ID83" s="221"/>
      <c r="IE83" s="221"/>
      <c r="IF83" s="221"/>
      <c r="IG83" s="221"/>
      <c r="IH83" s="221"/>
      <c r="II83" s="221"/>
      <c r="IJ83" s="221"/>
      <c r="IK83" s="221"/>
      <c r="IL83" s="221"/>
      <c r="IM83" s="221"/>
      <c r="IN83" s="221"/>
      <c r="IO83" s="221"/>
      <c r="IP83" s="221"/>
      <c r="IQ83" s="221"/>
      <c r="IR83" s="221"/>
      <c r="IS83" s="221"/>
      <c r="IT83" s="221"/>
      <c r="IU83" s="221"/>
      <c r="IV83" s="221"/>
    </row>
    <row r="84" spans="1:256" s="272" customFormat="1" ht="18" customHeight="1">
      <c r="A84" s="377"/>
      <c r="B84" s="377"/>
      <c r="C84" s="381"/>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c r="AT84" s="377"/>
      <c r="AU84" s="377"/>
      <c r="AV84" s="377"/>
      <c r="AW84" s="377"/>
      <c r="AX84" s="377"/>
      <c r="AY84" s="377"/>
      <c r="AZ84" s="377"/>
      <c r="BA84" s="377"/>
      <c r="BB84" s="377"/>
      <c r="BC84" s="377"/>
      <c r="BD84" s="377"/>
      <c r="BE84" s="377"/>
      <c r="BF84" s="377"/>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c r="CF84" s="221"/>
      <c r="CG84" s="221"/>
      <c r="CH84" s="221"/>
      <c r="CI84" s="221"/>
      <c r="CJ84" s="221"/>
      <c r="CK84" s="221"/>
      <c r="CL84" s="221"/>
      <c r="CM84" s="221"/>
      <c r="CN84" s="221"/>
      <c r="CO84" s="221"/>
      <c r="CP84" s="221"/>
      <c r="CQ84" s="221"/>
      <c r="CR84" s="221"/>
      <c r="CS84" s="221"/>
      <c r="CT84" s="221"/>
      <c r="CU84" s="221"/>
      <c r="CV84" s="221"/>
      <c r="CW84" s="221"/>
      <c r="CX84" s="221"/>
      <c r="CY84" s="221"/>
      <c r="DE84" s="270"/>
      <c r="DF84" s="271"/>
      <c r="DG84" s="221"/>
      <c r="DH84" s="221"/>
      <c r="DI84" s="221"/>
      <c r="DJ84" s="221"/>
      <c r="DK84" s="221"/>
      <c r="DL84" s="221"/>
      <c r="DM84" s="221"/>
      <c r="DN84" s="221"/>
      <c r="DO84" s="221"/>
      <c r="DP84" s="221"/>
      <c r="DQ84" s="221"/>
      <c r="DR84" s="221"/>
      <c r="DS84" s="221"/>
      <c r="DT84" s="221"/>
      <c r="DU84" s="221"/>
      <c r="DV84" s="221"/>
      <c r="DW84" s="221"/>
      <c r="DX84" s="221"/>
      <c r="DY84" s="221"/>
      <c r="DZ84" s="221"/>
      <c r="EA84" s="221"/>
      <c r="EB84" s="221"/>
      <c r="EC84" s="221"/>
      <c r="ED84" s="221"/>
      <c r="EE84" s="221"/>
      <c r="EF84" s="221"/>
      <c r="EG84" s="221"/>
      <c r="EH84" s="221"/>
      <c r="EI84" s="221"/>
      <c r="EJ84" s="221"/>
      <c r="EK84" s="221"/>
      <c r="EL84" s="221"/>
      <c r="EM84" s="221"/>
      <c r="EN84" s="221"/>
      <c r="EO84" s="221"/>
      <c r="EP84" s="221"/>
      <c r="EQ84" s="221"/>
      <c r="ER84" s="221"/>
      <c r="ES84" s="221"/>
      <c r="ET84" s="221"/>
      <c r="EU84" s="221"/>
      <c r="EV84" s="221"/>
      <c r="EW84" s="221"/>
      <c r="EX84" s="221"/>
      <c r="EY84" s="221"/>
      <c r="EZ84" s="221"/>
      <c r="FA84" s="221"/>
      <c r="FG84" s="270"/>
      <c r="FH84" s="271"/>
      <c r="FI84" s="221"/>
      <c r="FJ84" s="221"/>
      <c r="FK84" s="221"/>
      <c r="FL84" s="221"/>
      <c r="FM84" s="221"/>
      <c r="FN84" s="221"/>
      <c r="FO84" s="221"/>
      <c r="FP84" s="221"/>
      <c r="FQ84" s="221"/>
      <c r="FR84" s="221"/>
      <c r="FS84" s="221"/>
      <c r="FT84" s="221"/>
      <c r="FU84" s="221"/>
      <c r="FV84" s="221"/>
      <c r="FW84" s="221"/>
      <c r="FX84" s="221"/>
      <c r="FY84" s="221"/>
      <c r="FZ84" s="221"/>
      <c r="GA84" s="221"/>
      <c r="GB84" s="221"/>
      <c r="GC84" s="221"/>
      <c r="GD84" s="221"/>
      <c r="GE84" s="221"/>
      <c r="GF84" s="221"/>
      <c r="GG84" s="221"/>
      <c r="GH84" s="221"/>
      <c r="GI84" s="221"/>
      <c r="GJ84" s="221"/>
      <c r="GK84" s="221"/>
      <c r="GL84" s="221"/>
      <c r="GM84" s="221"/>
      <c r="GN84" s="221"/>
      <c r="GO84" s="221"/>
      <c r="GP84" s="221"/>
      <c r="GQ84" s="221"/>
      <c r="GR84" s="221"/>
      <c r="GS84" s="221"/>
      <c r="GT84" s="221"/>
      <c r="GU84" s="221"/>
      <c r="GV84" s="221"/>
      <c r="GW84" s="221"/>
      <c r="GX84" s="221"/>
      <c r="GY84" s="221"/>
      <c r="GZ84" s="221"/>
      <c r="HA84" s="221"/>
      <c r="HB84" s="221"/>
      <c r="HC84" s="221"/>
      <c r="HI84" s="270"/>
      <c r="HJ84" s="271"/>
      <c r="HK84" s="221"/>
      <c r="HL84" s="221"/>
      <c r="HM84" s="221"/>
      <c r="HN84" s="221"/>
      <c r="HO84" s="221"/>
      <c r="HP84" s="221"/>
      <c r="HQ84" s="221"/>
      <c r="HR84" s="221"/>
      <c r="HS84" s="221"/>
      <c r="HT84" s="221"/>
      <c r="HU84" s="221"/>
      <c r="HV84" s="221"/>
      <c r="HW84" s="221"/>
      <c r="HX84" s="221"/>
      <c r="HY84" s="221"/>
      <c r="HZ84" s="221"/>
      <c r="IA84" s="221"/>
      <c r="IB84" s="221"/>
      <c r="IC84" s="221"/>
      <c r="ID84" s="221"/>
      <c r="IE84" s="221"/>
      <c r="IF84" s="221"/>
      <c r="IG84" s="221"/>
      <c r="IH84" s="221"/>
      <c r="II84" s="221"/>
      <c r="IJ84" s="221"/>
      <c r="IK84" s="221"/>
      <c r="IL84" s="221"/>
      <c r="IM84" s="221"/>
      <c r="IN84" s="221"/>
      <c r="IO84" s="221"/>
      <c r="IP84" s="221"/>
      <c r="IQ84" s="221"/>
      <c r="IR84" s="221"/>
      <c r="IS84" s="221"/>
      <c r="IT84" s="221"/>
      <c r="IU84" s="221"/>
      <c r="IV84" s="221"/>
    </row>
    <row r="85" spans="1:256" s="272" customFormat="1" ht="7.5" customHeight="1">
      <c r="A85" s="377"/>
      <c r="B85" s="377"/>
      <c r="C85" s="381"/>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c r="AT85" s="377"/>
      <c r="AU85" s="377"/>
      <c r="AV85" s="377"/>
      <c r="AW85" s="377"/>
      <c r="AX85" s="377"/>
      <c r="AY85" s="377"/>
      <c r="AZ85" s="377"/>
      <c r="BA85" s="377"/>
      <c r="BB85" s="377"/>
      <c r="BC85" s="377"/>
      <c r="BD85" s="377"/>
      <c r="BE85" s="377"/>
      <c r="BF85" s="377"/>
      <c r="BG85" s="22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c r="CF85" s="221"/>
      <c r="CG85" s="221"/>
      <c r="CH85" s="221"/>
      <c r="CI85" s="221"/>
      <c r="CJ85" s="221"/>
      <c r="CK85" s="221"/>
      <c r="CL85" s="221"/>
      <c r="CM85" s="221"/>
      <c r="CN85" s="221"/>
      <c r="CO85" s="221"/>
      <c r="CP85" s="221"/>
      <c r="CQ85" s="221"/>
      <c r="CR85" s="221"/>
      <c r="CS85" s="221"/>
      <c r="CT85" s="221"/>
      <c r="CU85" s="221"/>
      <c r="CV85" s="221"/>
      <c r="CW85" s="221"/>
      <c r="CX85" s="221"/>
      <c r="CY85" s="221"/>
      <c r="DE85" s="270"/>
      <c r="DF85" s="271"/>
      <c r="DG85" s="221"/>
      <c r="DH85" s="221"/>
      <c r="DI85" s="221"/>
      <c r="DJ85" s="221"/>
      <c r="DK85" s="221"/>
      <c r="DL85" s="221"/>
      <c r="DM85" s="221"/>
      <c r="DN85" s="221"/>
      <c r="DO85" s="221"/>
      <c r="DP85" s="221"/>
      <c r="DQ85" s="221"/>
      <c r="DR85" s="221"/>
      <c r="DS85" s="221"/>
      <c r="DT85" s="221"/>
      <c r="DU85" s="221"/>
      <c r="DV85" s="221"/>
      <c r="DW85" s="221"/>
      <c r="DX85" s="221"/>
      <c r="DY85" s="221"/>
      <c r="DZ85" s="221"/>
      <c r="EA85" s="221"/>
      <c r="EB85" s="221"/>
      <c r="EC85" s="221"/>
      <c r="ED85" s="221"/>
      <c r="EE85" s="221"/>
      <c r="EF85" s="221"/>
      <c r="EG85" s="221"/>
      <c r="EH85" s="221"/>
      <c r="EI85" s="221"/>
      <c r="EJ85" s="221"/>
      <c r="EK85" s="221"/>
      <c r="EL85" s="221"/>
      <c r="EM85" s="221"/>
      <c r="EN85" s="221"/>
      <c r="EO85" s="221"/>
      <c r="EP85" s="221"/>
      <c r="EQ85" s="221"/>
      <c r="ER85" s="221"/>
      <c r="ES85" s="221"/>
      <c r="ET85" s="221"/>
      <c r="EU85" s="221"/>
      <c r="EV85" s="221"/>
      <c r="EW85" s="221"/>
      <c r="EX85" s="221"/>
      <c r="EY85" s="221"/>
      <c r="EZ85" s="221"/>
      <c r="FA85" s="221"/>
      <c r="FG85" s="270"/>
      <c r="FH85" s="271"/>
      <c r="FI85" s="221"/>
      <c r="FJ85" s="221"/>
      <c r="FK85" s="221"/>
      <c r="FL85" s="221"/>
      <c r="FM85" s="221"/>
      <c r="FN85" s="221"/>
      <c r="FO85" s="221"/>
      <c r="FP85" s="221"/>
      <c r="FQ85" s="221"/>
      <c r="FR85" s="221"/>
      <c r="FS85" s="221"/>
      <c r="FT85" s="221"/>
      <c r="FU85" s="221"/>
      <c r="FV85" s="221"/>
      <c r="FW85" s="221"/>
      <c r="FX85" s="221"/>
      <c r="FY85" s="221"/>
      <c r="FZ85" s="221"/>
      <c r="GA85" s="221"/>
      <c r="GB85" s="221"/>
      <c r="GC85" s="221"/>
      <c r="GD85" s="221"/>
      <c r="GE85" s="221"/>
      <c r="GF85" s="221"/>
      <c r="GG85" s="221"/>
      <c r="GH85" s="221"/>
      <c r="GI85" s="221"/>
      <c r="GJ85" s="221"/>
      <c r="GK85" s="221"/>
      <c r="GL85" s="221"/>
      <c r="GM85" s="221"/>
      <c r="GN85" s="221"/>
      <c r="GO85" s="221"/>
      <c r="GP85" s="221"/>
      <c r="GQ85" s="221"/>
      <c r="GR85" s="221"/>
      <c r="GS85" s="221"/>
      <c r="GT85" s="221"/>
      <c r="GU85" s="221"/>
      <c r="GV85" s="221"/>
      <c r="GW85" s="221"/>
      <c r="GX85" s="221"/>
      <c r="GY85" s="221"/>
      <c r="GZ85" s="221"/>
      <c r="HA85" s="221"/>
      <c r="HB85" s="221"/>
      <c r="HC85" s="221"/>
      <c r="HI85" s="270"/>
      <c r="HJ85" s="271"/>
      <c r="HK85" s="221"/>
      <c r="HL85" s="221"/>
      <c r="HM85" s="221"/>
      <c r="HN85" s="221"/>
      <c r="HO85" s="221"/>
      <c r="HP85" s="221"/>
      <c r="HQ85" s="221"/>
      <c r="HR85" s="221"/>
      <c r="HS85" s="221"/>
      <c r="HT85" s="221"/>
      <c r="HU85" s="221"/>
      <c r="HV85" s="221"/>
      <c r="HW85" s="221"/>
      <c r="HX85" s="221"/>
      <c r="HY85" s="221"/>
      <c r="HZ85" s="221"/>
      <c r="IA85" s="221"/>
      <c r="IB85" s="221"/>
      <c r="IC85" s="221"/>
      <c r="ID85" s="221"/>
      <c r="IE85" s="221"/>
      <c r="IF85" s="221"/>
      <c r="IG85" s="221"/>
      <c r="IH85" s="221"/>
      <c r="II85" s="221"/>
      <c r="IJ85" s="221"/>
      <c r="IK85" s="221"/>
      <c r="IL85" s="221"/>
      <c r="IM85" s="221"/>
      <c r="IN85" s="221"/>
      <c r="IO85" s="221"/>
      <c r="IP85" s="221"/>
      <c r="IQ85" s="221"/>
      <c r="IR85" s="221"/>
      <c r="IS85" s="221"/>
      <c r="IT85" s="221"/>
      <c r="IU85" s="221"/>
      <c r="IV85" s="221"/>
    </row>
    <row r="86" spans="1:256" s="272" customFormat="1" ht="20.25" customHeight="1">
      <c r="A86" s="374"/>
      <c r="B86" s="374"/>
      <c r="C86" s="422" t="s">
        <v>395</v>
      </c>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22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c r="CF86" s="221"/>
      <c r="CG86" s="221"/>
      <c r="CH86" s="221"/>
      <c r="CI86" s="221"/>
      <c r="CJ86" s="221"/>
      <c r="CK86" s="221"/>
      <c r="CL86" s="221"/>
      <c r="CM86" s="221"/>
      <c r="CN86" s="221"/>
      <c r="CO86" s="221"/>
      <c r="CP86" s="221"/>
      <c r="CQ86" s="221"/>
      <c r="CR86" s="221"/>
      <c r="CS86" s="221"/>
      <c r="CT86" s="221"/>
      <c r="CU86" s="221"/>
      <c r="CV86" s="221"/>
      <c r="CW86" s="221"/>
      <c r="CX86" s="221"/>
      <c r="CY86" s="221"/>
      <c r="DE86" s="270"/>
      <c r="DF86" s="271"/>
      <c r="DG86" s="221"/>
      <c r="DH86" s="221"/>
      <c r="DI86" s="221"/>
      <c r="DJ86" s="221"/>
      <c r="DK86" s="221"/>
      <c r="DL86" s="221"/>
      <c r="DM86" s="221"/>
      <c r="DN86" s="221"/>
      <c r="DO86" s="221"/>
      <c r="DP86" s="221"/>
      <c r="DQ86" s="221"/>
      <c r="DR86" s="221"/>
      <c r="DS86" s="221"/>
      <c r="DT86" s="221"/>
      <c r="DU86" s="221"/>
      <c r="DV86" s="221"/>
      <c r="DW86" s="221"/>
      <c r="DX86" s="221"/>
      <c r="DY86" s="221"/>
      <c r="DZ86" s="221"/>
      <c r="EA86" s="221"/>
      <c r="EB86" s="221"/>
      <c r="EC86" s="221"/>
      <c r="ED86" s="221"/>
      <c r="EE86" s="221"/>
      <c r="EF86" s="221"/>
      <c r="EG86" s="221"/>
      <c r="EH86" s="221"/>
      <c r="EI86" s="221"/>
      <c r="EJ86" s="221"/>
      <c r="EK86" s="221"/>
      <c r="EL86" s="221"/>
      <c r="EM86" s="221"/>
      <c r="EN86" s="221"/>
      <c r="EO86" s="221"/>
      <c r="EP86" s="221"/>
      <c r="EQ86" s="221"/>
      <c r="ER86" s="221"/>
      <c r="ES86" s="221"/>
      <c r="ET86" s="221"/>
      <c r="EU86" s="221"/>
      <c r="EV86" s="221"/>
      <c r="EW86" s="221"/>
      <c r="EX86" s="221"/>
      <c r="EY86" s="221"/>
      <c r="EZ86" s="221"/>
      <c r="FA86" s="221"/>
      <c r="FG86" s="270"/>
      <c r="FH86" s="271"/>
      <c r="FI86" s="221"/>
      <c r="FJ86" s="221"/>
      <c r="FK86" s="221"/>
      <c r="FL86" s="221"/>
      <c r="FM86" s="221"/>
      <c r="FN86" s="221"/>
      <c r="FO86" s="221"/>
      <c r="FP86" s="221"/>
      <c r="FQ86" s="221"/>
      <c r="FR86" s="221"/>
      <c r="FS86" s="221"/>
      <c r="FT86" s="221"/>
      <c r="FU86" s="221"/>
      <c r="FV86" s="221"/>
      <c r="FW86" s="221"/>
      <c r="FX86" s="221"/>
      <c r="FY86" s="221"/>
      <c r="FZ86" s="221"/>
      <c r="GA86" s="221"/>
      <c r="GB86" s="221"/>
      <c r="GC86" s="221"/>
      <c r="GD86" s="221"/>
      <c r="GE86" s="221"/>
      <c r="GF86" s="221"/>
      <c r="GG86" s="221"/>
      <c r="GH86" s="221"/>
      <c r="GI86" s="221"/>
      <c r="GJ86" s="221"/>
      <c r="GK86" s="221"/>
      <c r="GL86" s="221"/>
      <c r="GM86" s="221"/>
      <c r="GN86" s="221"/>
      <c r="GO86" s="221"/>
      <c r="GP86" s="221"/>
      <c r="GQ86" s="221"/>
      <c r="GR86" s="221"/>
      <c r="GS86" s="221"/>
      <c r="GT86" s="221"/>
      <c r="GU86" s="221"/>
      <c r="GV86" s="221"/>
      <c r="GW86" s="221"/>
      <c r="GX86" s="221"/>
      <c r="GY86" s="221"/>
      <c r="GZ86" s="221"/>
      <c r="HA86" s="221"/>
      <c r="HB86" s="221"/>
      <c r="HC86" s="221"/>
      <c r="HI86" s="270"/>
      <c r="HJ86" s="271"/>
      <c r="HK86" s="221"/>
      <c r="HL86" s="221"/>
      <c r="HM86" s="221"/>
      <c r="HN86" s="221"/>
      <c r="HO86" s="221"/>
      <c r="HP86" s="221"/>
      <c r="HQ86" s="221"/>
      <c r="HR86" s="221"/>
      <c r="HS86" s="221"/>
      <c r="HT86" s="221"/>
      <c r="HU86" s="221"/>
      <c r="HV86" s="221"/>
      <c r="HW86" s="221"/>
      <c r="HX86" s="221"/>
      <c r="HY86" s="221"/>
      <c r="HZ86" s="221"/>
      <c r="IA86" s="221"/>
      <c r="IB86" s="221"/>
      <c r="IC86" s="221"/>
      <c r="ID86" s="221"/>
      <c r="IE86" s="221"/>
      <c r="IF86" s="221"/>
      <c r="IG86" s="221"/>
      <c r="IH86" s="221"/>
      <c r="II86" s="221"/>
      <c r="IJ86" s="221"/>
      <c r="IK86" s="221"/>
      <c r="IL86" s="221"/>
      <c r="IM86" s="221"/>
      <c r="IN86" s="221"/>
      <c r="IO86" s="221"/>
      <c r="IP86" s="221"/>
      <c r="IQ86" s="221"/>
      <c r="IR86" s="221"/>
      <c r="IS86" s="221"/>
      <c r="IT86" s="221"/>
      <c r="IU86" s="221"/>
      <c r="IV86" s="221"/>
    </row>
    <row r="87" spans="1:256" s="272" customFormat="1" ht="21.75" customHeight="1">
      <c r="A87" s="377"/>
      <c r="B87" s="377"/>
      <c r="C87" s="381"/>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377"/>
      <c r="AV87" s="377"/>
      <c r="AW87" s="377"/>
      <c r="AX87" s="377"/>
      <c r="AY87" s="377"/>
      <c r="AZ87" s="377"/>
      <c r="BA87" s="377"/>
      <c r="BB87" s="377"/>
      <c r="BC87" s="377"/>
      <c r="BD87" s="377"/>
      <c r="BE87" s="377"/>
      <c r="BF87" s="377"/>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c r="CF87" s="221"/>
      <c r="CG87" s="221"/>
      <c r="CH87" s="221"/>
      <c r="CI87" s="221"/>
      <c r="CJ87" s="221"/>
      <c r="CK87" s="221"/>
      <c r="CL87" s="221"/>
      <c r="CM87" s="221"/>
      <c r="CN87" s="221"/>
      <c r="CO87" s="221"/>
      <c r="CP87" s="221"/>
      <c r="CQ87" s="221"/>
      <c r="CR87" s="221"/>
      <c r="CS87" s="221"/>
      <c r="CT87" s="221"/>
      <c r="CU87" s="221"/>
      <c r="CV87" s="221"/>
      <c r="CW87" s="221"/>
      <c r="CX87" s="221"/>
      <c r="CY87" s="221"/>
      <c r="DE87" s="270"/>
      <c r="DF87" s="271"/>
      <c r="DG87" s="221"/>
      <c r="DH87" s="221"/>
      <c r="DI87" s="221"/>
      <c r="DJ87" s="221"/>
      <c r="DK87" s="221"/>
      <c r="DL87" s="221"/>
      <c r="DM87" s="221"/>
      <c r="DN87" s="221"/>
      <c r="DO87" s="221"/>
      <c r="DP87" s="221"/>
      <c r="DQ87" s="221"/>
      <c r="DR87" s="221"/>
      <c r="DS87" s="221"/>
      <c r="DT87" s="221"/>
      <c r="DU87" s="221"/>
      <c r="DV87" s="221"/>
      <c r="DW87" s="221"/>
      <c r="DX87" s="221"/>
      <c r="DY87" s="221"/>
      <c r="DZ87" s="221"/>
      <c r="EA87" s="221"/>
      <c r="EB87" s="221"/>
      <c r="EC87" s="221"/>
      <c r="ED87" s="221"/>
      <c r="EE87" s="221"/>
      <c r="EF87" s="221"/>
      <c r="EG87" s="221"/>
      <c r="EH87" s="221"/>
      <c r="EI87" s="221"/>
      <c r="EJ87" s="221"/>
      <c r="EK87" s="221"/>
      <c r="EL87" s="221"/>
      <c r="EM87" s="221"/>
      <c r="EN87" s="221"/>
      <c r="EO87" s="221"/>
      <c r="EP87" s="221"/>
      <c r="EQ87" s="221"/>
      <c r="ER87" s="221"/>
      <c r="ES87" s="221"/>
      <c r="ET87" s="221"/>
      <c r="EU87" s="221"/>
      <c r="EV87" s="221"/>
      <c r="EW87" s="221"/>
      <c r="EX87" s="221"/>
      <c r="EY87" s="221"/>
      <c r="EZ87" s="221"/>
      <c r="FA87" s="221"/>
      <c r="FG87" s="270"/>
      <c r="FH87" s="271"/>
      <c r="FI87" s="221"/>
      <c r="FJ87" s="221"/>
      <c r="FK87" s="221"/>
      <c r="FL87" s="221"/>
      <c r="FM87" s="221"/>
      <c r="FN87" s="221"/>
      <c r="FO87" s="221"/>
      <c r="FP87" s="221"/>
      <c r="FQ87" s="221"/>
      <c r="FR87" s="221"/>
      <c r="FS87" s="221"/>
      <c r="FT87" s="221"/>
      <c r="FU87" s="221"/>
      <c r="FV87" s="221"/>
      <c r="FW87" s="221"/>
      <c r="FX87" s="221"/>
      <c r="FY87" s="221"/>
      <c r="FZ87" s="221"/>
      <c r="GA87" s="221"/>
      <c r="GB87" s="221"/>
      <c r="GC87" s="221"/>
      <c r="GD87" s="221"/>
      <c r="GE87" s="221"/>
      <c r="GF87" s="221"/>
      <c r="GG87" s="221"/>
      <c r="GH87" s="221"/>
      <c r="GI87" s="221"/>
      <c r="GJ87" s="221"/>
      <c r="GK87" s="221"/>
      <c r="GL87" s="221"/>
      <c r="GM87" s="221"/>
      <c r="GN87" s="221"/>
      <c r="GO87" s="221"/>
      <c r="GP87" s="221"/>
      <c r="GQ87" s="221"/>
      <c r="GR87" s="221"/>
      <c r="GS87" s="221"/>
      <c r="GT87" s="221"/>
      <c r="GU87" s="221"/>
      <c r="GV87" s="221"/>
      <c r="GW87" s="221"/>
      <c r="GX87" s="221"/>
      <c r="GY87" s="221"/>
      <c r="GZ87" s="221"/>
      <c r="HA87" s="221"/>
      <c r="HB87" s="221"/>
      <c r="HC87" s="221"/>
      <c r="HI87" s="270"/>
      <c r="HJ87" s="271"/>
      <c r="HK87" s="221"/>
      <c r="HL87" s="221"/>
      <c r="HM87" s="221"/>
      <c r="HN87" s="221"/>
      <c r="HO87" s="221"/>
      <c r="HP87" s="221"/>
      <c r="HQ87" s="221"/>
      <c r="HR87" s="221"/>
      <c r="HS87" s="221"/>
      <c r="HT87" s="221"/>
      <c r="HU87" s="221"/>
      <c r="HV87" s="221"/>
      <c r="HW87" s="221"/>
      <c r="HX87" s="221"/>
      <c r="HY87" s="221"/>
      <c r="HZ87" s="221"/>
      <c r="IA87" s="221"/>
      <c r="IB87" s="221"/>
      <c r="IC87" s="221"/>
      <c r="ID87" s="221"/>
      <c r="IE87" s="221"/>
      <c r="IF87" s="221"/>
      <c r="IG87" s="221"/>
      <c r="IH87" s="221"/>
      <c r="II87" s="221"/>
      <c r="IJ87" s="221"/>
      <c r="IK87" s="221"/>
      <c r="IL87" s="221"/>
      <c r="IM87" s="221"/>
      <c r="IN87" s="221"/>
      <c r="IO87" s="221"/>
      <c r="IP87" s="221"/>
      <c r="IQ87" s="221"/>
      <c r="IR87" s="221"/>
      <c r="IS87" s="221"/>
      <c r="IT87" s="221"/>
      <c r="IU87" s="221"/>
      <c r="IV87" s="221"/>
    </row>
    <row r="88" spans="1:256" s="272" customFormat="1" ht="30" customHeight="1">
      <c r="A88" s="374"/>
      <c r="B88" s="374"/>
      <c r="C88" s="404" t="s">
        <v>387</v>
      </c>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854" t="str">
        <f>IF(PrevFD!D25="x","x"," ")</f>
        <v> </v>
      </c>
      <c r="AL88" s="374"/>
      <c r="AM88" s="374"/>
      <c r="AN88" s="374"/>
      <c r="AO88" s="826" t="str">
        <f>IF(AK88="x","nello spazio seguente viene inserito in automatico il numero di giornate di attività didattica della sezione PrevFD","opzione  non spuntata nella sezione PrevFD")</f>
        <v>opzione  non spuntata nella sezione PrevFD</v>
      </c>
      <c r="AP88" s="850"/>
      <c r="AQ88" s="850"/>
      <c r="AR88" s="850"/>
      <c r="AS88" s="850"/>
      <c r="AT88" s="850"/>
      <c r="AU88" s="850"/>
      <c r="AV88" s="850"/>
      <c r="AW88" s="850"/>
      <c r="AX88" s="851"/>
      <c r="AY88" s="403"/>
      <c r="AZ88" s="870">
        <f>IF(AND(AK88="x",PrevFD!B112="L'attività di fattoria didattica soddisfa il rapporto di prevalenza"),PrevFD!F111,0)</f>
        <v>0</v>
      </c>
      <c r="BA88" s="871"/>
      <c r="BB88" s="872"/>
      <c r="BC88" s="374"/>
      <c r="BD88" s="374"/>
      <c r="BE88" s="374"/>
      <c r="BF88" s="374"/>
      <c r="BG88" s="221"/>
      <c r="BH88" s="221"/>
      <c r="BI88" s="221"/>
      <c r="BJ88" s="221"/>
      <c r="BK88" s="221"/>
      <c r="BL88" s="221"/>
      <c r="BM88" s="221"/>
      <c r="BN88" s="221"/>
      <c r="BO88" s="221"/>
      <c r="BP88" s="221"/>
      <c r="BQ88" s="221"/>
      <c r="BR88" s="221"/>
      <c r="BS88" s="221"/>
      <c r="BT88" s="221"/>
      <c r="BU88" s="221"/>
      <c r="BV88" s="221"/>
      <c r="BW88" s="221"/>
      <c r="BX88" s="221"/>
      <c r="BY88" s="221"/>
      <c r="BZ88" s="221"/>
      <c r="CA88" s="221"/>
      <c r="CB88" s="221"/>
      <c r="CC88" s="221"/>
      <c r="CD88" s="221"/>
      <c r="CE88" s="221"/>
      <c r="CF88" s="221"/>
      <c r="CG88" s="221"/>
      <c r="CH88" s="221"/>
      <c r="CI88" s="221"/>
      <c r="CJ88" s="221"/>
      <c r="CK88" s="221"/>
      <c r="CL88" s="221"/>
      <c r="CM88" s="221"/>
      <c r="CN88" s="221"/>
      <c r="CO88" s="221"/>
      <c r="CP88" s="221"/>
      <c r="CQ88" s="221"/>
      <c r="CR88" s="221"/>
      <c r="CS88" s="221"/>
      <c r="CT88" s="221"/>
      <c r="CU88" s="221"/>
      <c r="CV88" s="221"/>
      <c r="CW88" s="221"/>
      <c r="CX88" s="221"/>
      <c r="CY88" s="221"/>
      <c r="DE88" s="270"/>
      <c r="DF88" s="271"/>
      <c r="DG88" s="221"/>
      <c r="DH88" s="221"/>
      <c r="DI88" s="221"/>
      <c r="DJ88" s="221"/>
      <c r="DK88" s="221"/>
      <c r="DL88" s="221"/>
      <c r="DM88" s="221"/>
      <c r="DN88" s="221"/>
      <c r="DO88" s="221"/>
      <c r="DP88" s="221"/>
      <c r="DQ88" s="221"/>
      <c r="DR88" s="221"/>
      <c r="DS88" s="221"/>
      <c r="DT88" s="221"/>
      <c r="DU88" s="221"/>
      <c r="DV88" s="221"/>
      <c r="DW88" s="221"/>
      <c r="DX88" s="221"/>
      <c r="DY88" s="221"/>
      <c r="DZ88" s="221"/>
      <c r="EA88" s="221"/>
      <c r="EB88" s="221"/>
      <c r="EC88" s="221"/>
      <c r="ED88" s="221"/>
      <c r="EE88" s="221"/>
      <c r="EF88" s="221"/>
      <c r="EG88" s="221"/>
      <c r="EH88" s="221"/>
      <c r="EI88" s="221"/>
      <c r="EJ88" s="221"/>
      <c r="EK88" s="221"/>
      <c r="EL88" s="221"/>
      <c r="EM88" s="221"/>
      <c r="EN88" s="221"/>
      <c r="EO88" s="221"/>
      <c r="EP88" s="221"/>
      <c r="EQ88" s="221"/>
      <c r="ER88" s="221"/>
      <c r="ES88" s="221"/>
      <c r="ET88" s="221"/>
      <c r="EU88" s="221"/>
      <c r="EV88" s="221"/>
      <c r="EW88" s="221"/>
      <c r="EX88" s="221"/>
      <c r="EY88" s="221"/>
      <c r="EZ88" s="221"/>
      <c r="FA88" s="221"/>
      <c r="FG88" s="270"/>
      <c r="FH88" s="271"/>
      <c r="FI88" s="221"/>
      <c r="FJ88" s="221"/>
      <c r="FK88" s="221"/>
      <c r="FL88" s="221"/>
      <c r="FM88" s="221"/>
      <c r="FN88" s="221"/>
      <c r="FO88" s="221"/>
      <c r="FP88" s="221"/>
      <c r="FQ88" s="221"/>
      <c r="FR88" s="221"/>
      <c r="FS88" s="221"/>
      <c r="FT88" s="221"/>
      <c r="FU88" s="221"/>
      <c r="FV88" s="221"/>
      <c r="FW88" s="221"/>
      <c r="FX88" s="221"/>
      <c r="FY88" s="221"/>
      <c r="FZ88" s="221"/>
      <c r="GA88" s="221"/>
      <c r="GB88" s="221"/>
      <c r="GC88" s="221"/>
      <c r="GD88" s="221"/>
      <c r="GE88" s="221"/>
      <c r="GF88" s="221"/>
      <c r="GG88" s="221"/>
      <c r="GH88" s="221"/>
      <c r="GI88" s="221"/>
      <c r="GJ88" s="221"/>
      <c r="GK88" s="221"/>
      <c r="GL88" s="221"/>
      <c r="GM88" s="221"/>
      <c r="GN88" s="221"/>
      <c r="GO88" s="221"/>
      <c r="GP88" s="221"/>
      <c r="GQ88" s="221"/>
      <c r="GR88" s="221"/>
      <c r="GS88" s="221"/>
      <c r="GT88" s="221"/>
      <c r="GU88" s="221"/>
      <c r="GV88" s="221"/>
      <c r="GW88" s="221"/>
      <c r="GX88" s="221"/>
      <c r="GY88" s="221"/>
      <c r="GZ88" s="221"/>
      <c r="HA88" s="221"/>
      <c r="HB88" s="221"/>
      <c r="HC88" s="221"/>
      <c r="HI88" s="270"/>
      <c r="HJ88" s="271"/>
      <c r="HK88" s="221"/>
      <c r="HL88" s="221"/>
      <c r="HM88" s="221"/>
      <c r="HN88" s="221"/>
      <c r="HO88" s="221"/>
      <c r="HP88" s="221"/>
      <c r="HQ88" s="221"/>
      <c r="HR88" s="221"/>
      <c r="HS88" s="221"/>
      <c r="HT88" s="221"/>
      <c r="HU88" s="221"/>
      <c r="HV88" s="221"/>
      <c r="HW88" s="221"/>
      <c r="HX88" s="221"/>
      <c r="HY88" s="221"/>
      <c r="HZ88" s="221"/>
      <c r="IA88" s="221"/>
      <c r="IB88" s="221"/>
      <c r="IC88" s="221"/>
      <c r="ID88" s="221"/>
      <c r="IE88" s="221"/>
      <c r="IF88" s="221"/>
      <c r="IG88" s="221"/>
      <c r="IH88" s="221"/>
      <c r="II88" s="221"/>
      <c r="IJ88" s="221"/>
      <c r="IK88" s="221"/>
      <c r="IL88" s="221"/>
      <c r="IM88" s="221"/>
      <c r="IN88" s="221"/>
      <c r="IO88" s="221"/>
      <c r="IP88" s="221"/>
      <c r="IQ88" s="221"/>
      <c r="IR88" s="221"/>
      <c r="IS88" s="221"/>
      <c r="IT88" s="221"/>
      <c r="IU88" s="221"/>
      <c r="IV88" s="221"/>
    </row>
    <row r="89" spans="1:256" s="272" customFormat="1" ht="30" customHeight="1">
      <c r="A89" s="377"/>
      <c r="B89" s="377"/>
      <c r="C89" s="379"/>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855"/>
      <c r="AL89" s="377"/>
      <c r="AM89" s="377"/>
      <c r="AN89" s="377"/>
      <c r="AO89" s="852"/>
      <c r="AP89" s="533"/>
      <c r="AQ89" s="533"/>
      <c r="AR89" s="533"/>
      <c r="AS89" s="533"/>
      <c r="AT89" s="533"/>
      <c r="AU89" s="533"/>
      <c r="AV89" s="533"/>
      <c r="AW89" s="533"/>
      <c r="AX89" s="853"/>
      <c r="AY89" s="377"/>
      <c r="AZ89" s="873"/>
      <c r="BA89" s="874"/>
      <c r="BB89" s="875"/>
      <c r="BC89" s="377"/>
      <c r="BD89" s="377"/>
      <c r="BE89" s="377"/>
      <c r="BF89" s="377"/>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DE89" s="270"/>
      <c r="DF89" s="271"/>
      <c r="DG89" s="221"/>
      <c r="DH89" s="221"/>
      <c r="DI89" s="221"/>
      <c r="DJ89" s="221"/>
      <c r="DK89" s="221"/>
      <c r="DL89" s="221"/>
      <c r="DM89" s="221"/>
      <c r="DN89" s="221"/>
      <c r="DO89" s="221"/>
      <c r="DP89" s="221"/>
      <c r="DQ89" s="221"/>
      <c r="DR89" s="221"/>
      <c r="DS89" s="221"/>
      <c r="DT89" s="221"/>
      <c r="DU89" s="221"/>
      <c r="DV89" s="221"/>
      <c r="DW89" s="221"/>
      <c r="DX89" s="221"/>
      <c r="DY89" s="221"/>
      <c r="DZ89" s="221"/>
      <c r="EA89" s="221"/>
      <c r="EB89" s="221"/>
      <c r="EC89" s="221"/>
      <c r="ED89" s="221"/>
      <c r="EE89" s="221"/>
      <c r="EF89" s="221"/>
      <c r="EG89" s="221"/>
      <c r="EH89" s="221"/>
      <c r="EI89" s="221"/>
      <c r="EJ89" s="221"/>
      <c r="EK89" s="221"/>
      <c r="EL89" s="221"/>
      <c r="EM89" s="221"/>
      <c r="EN89" s="221"/>
      <c r="EO89" s="221"/>
      <c r="EP89" s="221"/>
      <c r="EQ89" s="221"/>
      <c r="ER89" s="221"/>
      <c r="ES89" s="221"/>
      <c r="ET89" s="221"/>
      <c r="EU89" s="221"/>
      <c r="EV89" s="221"/>
      <c r="EW89" s="221"/>
      <c r="EX89" s="221"/>
      <c r="EY89" s="221"/>
      <c r="EZ89" s="221"/>
      <c r="FA89" s="221"/>
      <c r="FG89" s="270"/>
      <c r="FH89" s="271"/>
      <c r="FI89" s="221"/>
      <c r="FJ89" s="221"/>
      <c r="FK89" s="221"/>
      <c r="FL89" s="221"/>
      <c r="FM89" s="221"/>
      <c r="FN89" s="221"/>
      <c r="FO89" s="221"/>
      <c r="FP89" s="221"/>
      <c r="FQ89" s="221"/>
      <c r="FR89" s="221"/>
      <c r="FS89" s="221"/>
      <c r="FT89" s="221"/>
      <c r="FU89" s="221"/>
      <c r="FV89" s="221"/>
      <c r="FW89" s="221"/>
      <c r="FX89" s="221"/>
      <c r="FY89" s="221"/>
      <c r="FZ89" s="221"/>
      <c r="GA89" s="221"/>
      <c r="GB89" s="221"/>
      <c r="GC89" s="221"/>
      <c r="GD89" s="221"/>
      <c r="GE89" s="221"/>
      <c r="GF89" s="221"/>
      <c r="GG89" s="221"/>
      <c r="GH89" s="221"/>
      <c r="GI89" s="221"/>
      <c r="GJ89" s="221"/>
      <c r="GK89" s="221"/>
      <c r="GL89" s="221"/>
      <c r="GM89" s="221"/>
      <c r="GN89" s="221"/>
      <c r="GO89" s="221"/>
      <c r="GP89" s="221"/>
      <c r="GQ89" s="221"/>
      <c r="GR89" s="221"/>
      <c r="GS89" s="221"/>
      <c r="GT89" s="221"/>
      <c r="GU89" s="221"/>
      <c r="GV89" s="221"/>
      <c r="GW89" s="221"/>
      <c r="GX89" s="221"/>
      <c r="GY89" s="221"/>
      <c r="GZ89" s="221"/>
      <c r="HA89" s="221"/>
      <c r="HB89" s="221"/>
      <c r="HC89" s="221"/>
      <c r="HI89" s="270"/>
      <c r="HJ89" s="271"/>
      <c r="HK89" s="221"/>
      <c r="HL89" s="221"/>
      <c r="HM89" s="221"/>
      <c r="HN89" s="221"/>
      <c r="HO89" s="221"/>
      <c r="HP89" s="221"/>
      <c r="HQ89" s="221"/>
      <c r="HR89" s="221"/>
      <c r="HS89" s="221"/>
      <c r="HT89" s="221"/>
      <c r="HU89" s="221"/>
      <c r="HV89" s="221"/>
      <c r="HW89" s="221"/>
      <c r="HX89" s="221"/>
      <c r="HY89" s="221"/>
      <c r="HZ89" s="221"/>
      <c r="IA89" s="221"/>
      <c r="IB89" s="221"/>
      <c r="IC89" s="221"/>
      <c r="ID89" s="221"/>
      <c r="IE89" s="221"/>
      <c r="IF89" s="221"/>
      <c r="IG89" s="221"/>
      <c r="IH89" s="221"/>
      <c r="II89" s="221"/>
      <c r="IJ89" s="221"/>
      <c r="IK89" s="221"/>
      <c r="IL89" s="221"/>
      <c r="IM89" s="221"/>
      <c r="IN89" s="221"/>
      <c r="IO89" s="221"/>
      <c r="IP89" s="221"/>
      <c r="IQ89" s="221"/>
      <c r="IR89" s="221"/>
      <c r="IS89" s="221"/>
      <c r="IT89" s="221"/>
      <c r="IU89" s="221"/>
      <c r="IV89" s="221"/>
    </row>
    <row r="90" spans="1:256" s="272" customFormat="1" ht="21.75" customHeight="1">
      <c r="A90" s="377"/>
      <c r="B90" s="377"/>
      <c r="C90" s="381"/>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7"/>
      <c r="AO90" s="377"/>
      <c r="AP90" s="377"/>
      <c r="AQ90" s="377"/>
      <c r="AR90" s="377"/>
      <c r="AS90" s="377"/>
      <c r="AT90" s="377"/>
      <c r="AU90" s="377"/>
      <c r="AV90" s="377"/>
      <c r="AW90" s="377"/>
      <c r="AX90" s="377"/>
      <c r="AY90" s="377"/>
      <c r="AZ90" s="377"/>
      <c r="BA90" s="377"/>
      <c r="BB90" s="377"/>
      <c r="BC90" s="377"/>
      <c r="BD90" s="377"/>
      <c r="BE90" s="377"/>
      <c r="BF90" s="377"/>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DE90" s="270"/>
      <c r="DF90" s="271"/>
      <c r="DG90" s="221"/>
      <c r="DH90" s="221"/>
      <c r="DI90" s="221"/>
      <c r="DJ90" s="221"/>
      <c r="DK90" s="221"/>
      <c r="DL90" s="221"/>
      <c r="DM90" s="221"/>
      <c r="DN90" s="221"/>
      <c r="DO90" s="221"/>
      <c r="DP90" s="221"/>
      <c r="DQ90" s="221"/>
      <c r="DR90" s="221"/>
      <c r="DS90" s="221"/>
      <c r="DT90" s="221"/>
      <c r="DU90" s="221"/>
      <c r="DV90" s="221"/>
      <c r="DW90" s="221"/>
      <c r="DX90" s="221"/>
      <c r="DY90" s="221"/>
      <c r="DZ90" s="221"/>
      <c r="EA90" s="221"/>
      <c r="EB90" s="221"/>
      <c r="EC90" s="221"/>
      <c r="ED90" s="221"/>
      <c r="EE90" s="221"/>
      <c r="EF90" s="221"/>
      <c r="EG90" s="221"/>
      <c r="EH90" s="221"/>
      <c r="EI90" s="221"/>
      <c r="EJ90" s="221"/>
      <c r="EK90" s="221"/>
      <c r="EL90" s="221"/>
      <c r="EM90" s="221"/>
      <c r="EN90" s="221"/>
      <c r="EO90" s="221"/>
      <c r="EP90" s="221"/>
      <c r="EQ90" s="221"/>
      <c r="ER90" s="221"/>
      <c r="ES90" s="221"/>
      <c r="ET90" s="221"/>
      <c r="EU90" s="221"/>
      <c r="EV90" s="221"/>
      <c r="EW90" s="221"/>
      <c r="EX90" s="221"/>
      <c r="EY90" s="221"/>
      <c r="EZ90" s="221"/>
      <c r="FA90" s="221"/>
      <c r="FG90" s="270"/>
      <c r="FH90" s="271"/>
      <c r="FI90" s="221"/>
      <c r="FJ90" s="221"/>
      <c r="FK90" s="221"/>
      <c r="FL90" s="221"/>
      <c r="FM90" s="221"/>
      <c r="FN90" s="221"/>
      <c r="FO90" s="221"/>
      <c r="FP90" s="221"/>
      <c r="FQ90" s="221"/>
      <c r="FR90" s="221"/>
      <c r="FS90" s="221"/>
      <c r="FT90" s="221"/>
      <c r="FU90" s="221"/>
      <c r="FV90" s="221"/>
      <c r="FW90" s="221"/>
      <c r="FX90" s="221"/>
      <c r="FY90" s="221"/>
      <c r="FZ90" s="221"/>
      <c r="GA90" s="221"/>
      <c r="GB90" s="221"/>
      <c r="GC90" s="221"/>
      <c r="GD90" s="221"/>
      <c r="GE90" s="221"/>
      <c r="GF90" s="221"/>
      <c r="GG90" s="221"/>
      <c r="GH90" s="221"/>
      <c r="GI90" s="221"/>
      <c r="GJ90" s="221"/>
      <c r="GK90" s="221"/>
      <c r="GL90" s="221"/>
      <c r="GM90" s="221"/>
      <c r="GN90" s="221"/>
      <c r="GO90" s="221"/>
      <c r="GP90" s="221"/>
      <c r="GQ90" s="221"/>
      <c r="GR90" s="221"/>
      <c r="GS90" s="221"/>
      <c r="GT90" s="221"/>
      <c r="GU90" s="221"/>
      <c r="GV90" s="221"/>
      <c r="GW90" s="221"/>
      <c r="GX90" s="221"/>
      <c r="GY90" s="221"/>
      <c r="GZ90" s="221"/>
      <c r="HA90" s="221"/>
      <c r="HB90" s="221"/>
      <c r="HC90" s="221"/>
      <c r="HI90" s="270"/>
      <c r="HJ90" s="271"/>
      <c r="HK90" s="221"/>
      <c r="HL90" s="221"/>
      <c r="HM90" s="221"/>
      <c r="HN90" s="221"/>
      <c r="HO90" s="221"/>
      <c r="HP90" s="221"/>
      <c r="HQ90" s="221"/>
      <c r="HR90" s="221"/>
      <c r="HS90" s="221"/>
      <c r="HT90" s="221"/>
      <c r="HU90" s="221"/>
      <c r="HV90" s="221"/>
      <c r="HW90" s="221"/>
      <c r="HX90" s="221"/>
      <c r="HY90" s="221"/>
      <c r="HZ90" s="221"/>
      <c r="IA90" s="221"/>
      <c r="IB90" s="221"/>
      <c r="IC90" s="221"/>
      <c r="ID90" s="221"/>
      <c r="IE90" s="221"/>
      <c r="IF90" s="221"/>
      <c r="IG90" s="221"/>
      <c r="IH90" s="221"/>
      <c r="II90" s="221"/>
      <c r="IJ90" s="221"/>
      <c r="IK90" s="221"/>
      <c r="IL90" s="221"/>
      <c r="IM90" s="221"/>
      <c r="IN90" s="221"/>
      <c r="IO90" s="221"/>
      <c r="IP90" s="221"/>
      <c r="IQ90" s="221"/>
      <c r="IR90" s="221"/>
      <c r="IS90" s="221"/>
      <c r="IT90" s="221"/>
      <c r="IU90" s="221"/>
      <c r="IV90" s="221"/>
    </row>
    <row r="91" spans="1:256" s="272" customFormat="1" ht="25.5" customHeight="1">
      <c r="A91" s="377"/>
      <c r="B91" s="377"/>
      <c r="C91" s="381"/>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811" t="s">
        <v>389</v>
      </c>
      <c r="AP91" s="812"/>
      <c r="AQ91" s="812"/>
      <c r="AR91" s="812"/>
      <c r="AS91" s="812"/>
      <c r="AT91" s="812"/>
      <c r="AU91" s="812"/>
      <c r="AV91" s="812"/>
      <c r="AW91" s="812"/>
      <c r="AX91" s="813"/>
      <c r="AY91" s="377"/>
      <c r="AZ91" s="817">
        <f>IF(AZ88&lt;&gt;0,ROUND(AZ88/180,2),0)</f>
        <v>0</v>
      </c>
      <c r="BA91" s="818"/>
      <c r="BB91" s="819"/>
      <c r="BC91" s="377"/>
      <c r="BD91" s="377"/>
      <c r="BE91" s="377"/>
      <c r="BF91" s="377"/>
      <c r="BG91" s="221"/>
      <c r="BH91" s="221"/>
      <c r="BI91" s="221"/>
      <c r="BJ91" s="221"/>
      <c r="BK91" s="221"/>
      <c r="BL91" s="221"/>
      <c r="BM91" s="221"/>
      <c r="BN91" s="221"/>
      <c r="BO91" s="221"/>
      <c r="BP91" s="221"/>
      <c r="BQ91" s="221"/>
      <c r="BR91" s="221"/>
      <c r="BS91" s="221"/>
      <c r="BT91" s="221"/>
      <c r="BU91" s="221"/>
      <c r="BV91" s="221"/>
      <c r="BW91" s="221"/>
      <c r="BX91" s="221"/>
      <c r="BY91" s="221"/>
      <c r="BZ91" s="221"/>
      <c r="CA91" s="221"/>
      <c r="CB91" s="221"/>
      <c r="CC91" s="221"/>
      <c r="CD91" s="221"/>
      <c r="CE91" s="221"/>
      <c r="CF91" s="221"/>
      <c r="CG91" s="221"/>
      <c r="CH91" s="221"/>
      <c r="CI91" s="221"/>
      <c r="CJ91" s="221"/>
      <c r="CK91" s="221"/>
      <c r="CL91" s="221"/>
      <c r="CM91" s="221"/>
      <c r="CN91" s="221"/>
      <c r="CO91" s="221"/>
      <c r="CP91" s="221"/>
      <c r="CQ91" s="221"/>
      <c r="CR91" s="221"/>
      <c r="CS91" s="221"/>
      <c r="CT91" s="221"/>
      <c r="CU91" s="221"/>
      <c r="CV91" s="221"/>
      <c r="CW91" s="221"/>
      <c r="CX91" s="221"/>
      <c r="CY91" s="221"/>
      <c r="DE91" s="270"/>
      <c r="DF91" s="271"/>
      <c r="DG91" s="221"/>
      <c r="DH91" s="221"/>
      <c r="DI91" s="221"/>
      <c r="DJ91" s="221"/>
      <c r="DK91" s="221"/>
      <c r="DL91" s="221"/>
      <c r="DM91" s="221"/>
      <c r="DN91" s="221"/>
      <c r="DO91" s="221"/>
      <c r="DP91" s="221"/>
      <c r="DQ91" s="221"/>
      <c r="DR91" s="221"/>
      <c r="DS91" s="221"/>
      <c r="DT91" s="221"/>
      <c r="DU91" s="221"/>
      <c r="DV91" s="221"/>
      <c r="DW91" s="221"/>
      <c r="DX91" s="221"/>
      <c r="DY91" s="221"/>
      <c r="DZ91" s="221"/>
      <c r="EA91" s="221"/>
      <c r="EB91" s="221"/>
      <c r="EC91" s="221"/>
      <c r="ED91" s="221"/>
      <c r="EE91" s="221"/>
      <c r="EF91" s="221"/>
      <c r="EG91" s="221"/>
      <c r="EH91" s="221"/>
      <c r="EI91" s="221"/>
      <c r="EJ91" s="221"/>
      <c r="EK91" s="221"/>
      <c r="EL91" s="221"/>
      <c r="EM91" s="221"/>
      <c r="EN91" s="221"/>
      <c r="EO91" s="221"/>
      <c r="EP91" s="221"/>
      <c r="EQ91" s="221"/>
      <c r="ER91" s="221"/>
      <c r="ES91" s="221"/>
      <c r="ET91" s="221"/>
      <c r="EU91" s="221"/>
      <c r="EV91" s="221"/>
      <c r="EW91" s="221"/>
      <c r="EX91" s="221"/>
      <c r="EY91" s="221"/>
      <c r="EZ91" s="221"/>
      <c r="FA91" s="221"/>
      <c r="FG91" s="270"/>
      <c r="FH91" s="271"/>
      <c r="FI91" s="221"/>
      <c r="FJ91" s="221"/>
      <c r="FK91" s="221"/>
      <c r="FL91" s="221"/>
      <c r="FM91" s="221"/>
      <c r="FN91" s="221"/>
      <c r="FO91" s="221"/>
      <c r="FP91" s="221"/>
      <c r="FQ91" s="221"/>
      <c r="FR91" s="221"/>
      <c r="FS91" s="221"/>
      <c r="FT91" s="221"/>
      <c r="FU91" s="221"/>
      <c r="FV91" s="221"/>
      <c r="FW91" s="221"/>
      <c r="FX91" s="221"/>
      <c r="FY91" s="221"/>
      <c r="FZ91" s="221"/>
      <c r="GA91" s="221"/>
      <c r="GB91" s="221"/>
      <c r="GC91" s="221"/>
      <c r="GD91" s="221"/>
      <c r="GE91" s="221"/>
      <c r="GF91" s="221"/>
      <c r="GG91" s="221"/>
      <c r="GH91" s="221"/>
      <c r="GI91" s="221"/>
      <c r="GJ91" s="221"/>
      <c r="GK91" s="221"/>
      <c r="GL91" s="221"/>
      <c r="GM91" s="221"/>
      <c r="GN91" s="221"/>
      <c r="GO91" s="221"/>
      <c r="GP91" s="221"/>
      <c r="GQ91" s="221"/>
      <c r="GR91" s="221"/>
      <c r="GS91" s="221"/>
      <c r="GT91" s="221"/>
      <c r="GU91" s="221"/>
      <c r="GV91" s="221"/>
      <c r="GW91" s="221"/>
      <c r="GX91" s="221"/>
      <c r="GY91" s="221"/>
      <c r="GZ91" s="221"/>
      <c r="HA91" s="221"/>
      <c r="HB91" s="221"/>
      <c r="HC91" s="221"/>
      <c r="HI91" s="270"/>
      <c r="HJ91" s="271"/>
      <c r="HK91" s="221"/>
      <c r="HL91" s="221"/>
      <c r="HM91" s="221"/>
      <c r="HN91" s="221"/>
      <c r="HO91" s="221"/>
      <c r="HP91" s="221"/>
      <c r="HQ91" s="221"/>
      <c r="HR91" s="221"/>
      <c r="HS91" s="221"/>
      <c r="HT91" s="221"/>
      <c r="HU91" s="221"/>
      <c r="HV91" s="221"/>
      <c r="HW91" s="221"/>
      <c r="HX91" s="221"/>
      <c r="HY91" s="221"/>
      <c r="HZ91" s="221"/>
      <c r="IA91" s="221"/>
      <c r="IB91" s="221"/>
      <c r="IC91" s="221"/>
      <c r="ID91" s="221"/>
      <c r="IE91" s="221"/>
      <c r="IF91" s="221"/>
      <c r="IG91" s="221"/>
      <c r="IH91" s="221"/>
      <c r="II91" s="221"/>
      <c r="IJ91" s="221"/>
      <c r="IK91" s="221"/>
      <c r="IL91" s="221"/>
      <c r="IM91" s="221"/>
      <c r="IN91" s="221"/>
      <c r="IO91" s="221"/>
      <c r="IP91" s="221"/>
      <c r="IQ91" s="221"/>
      <c r="IR91" s="221"/>
      <c r="IS91" s="221"/>
      <c r="IT91" s="221"/>
      <c r="IU91" s="221"/>
      <c r="IV91" s="221"/>
    </row>
    <row r="92" spans="1:256" s="272" customFormat="1" ht="25.5" customHeight="1">
      <c r="A92" s="377"/>
      <c r="B92" s="377"/>
      <c r="C92" s="381"/>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814"/>
      <c r="AP92" s="815"/>
      <c r="AQ92" s="815"/>
      <c r="AR92" s="815"/>
      <c r="AS92" s="815"/>
      <c r="AT92" s="815"/>
      <c r="AU92" s="815"/>
      <c r="AV92" s="815"/>
      <c r="AW92" s="815"/>
      <c r="AX92" s="816"/>
      <c r="AY92" s="377"/>
      <c r="AZ92" s="820"/>
      <c r="BA92" s="821"/>
      <c r="BB92" s="822"/>
      <c r="BC92" s="377"/>
      <c r="BD92" s="377"/>
      <c r="BE92" s="377"/>
      <c r="BF92" s="377"/>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DE92" s="270"/>
      <c r="DF92" s="271"/>
      <c r="DG92" s="221"/>
      <c r="DH92" s="221"/>
      <c r="DI92" s="221"/>
      <c r="DJ92" s="221"/>
      <c r="DK92" s="221"/>
      <c r="DL92" s="221"/>
      <c r="DM92" s="221"/>
      <c r="DN92" s="221"/>
      <c r="DO92" s="221"/>
      <c r="DP92" s="221"/>
      <c r="DQ92" s="221"/>
      <c r="DR92" s="221"/>
      <c r="DS92" s="221"/>
      <c r="DT92" s="221"/>
      <c r="DU92" s="221"/>
      <c r="DV92" s="221"/>
      <c r="DW92" s="221"/>
      <c r="DX92" s="221"/>
      <c r="DY92" s="221"/>
      <c r="DZ92" s="221"/>
      <c r="EA92" s="221"/>
      <c r="EB92" s="221"/>
      <c r="EC92" s="221"/>
      <c r="ED92" s="221"/>
      <c r="EE92" s="221"/>
      <c r="EF92" s="221"/>
      <c r="EG92" s="221"/>
      <c r="EH92" s="221"/>
      <c r="EI92" s="221"/>
      <c r="EJ92" s="221"/>
      <c r="EK92" s="221"/>
      <c r="EL92" s="221"/>
      <c r="EM92" s="221"/>
      <c r="EN92" s="221"/>
      <c r="EO92" s="221"/>
      <c r="EP92" s="221"/>
      <c r="EQ92" s="221"/>
      <c r="ER92" s="221"/>
      <c r="ES92" s="221"/>
      <c r="ET92" s="221"/>
      <c r="EU92" s="221"/>
      <c r="EV92" s="221"/>
      <c r="EW92" s="221"/>
      <c r="EX92" s="221"/>
      <c r="EY92" s="221"/>
      <c r="EZ92" s="221"/>
      <c r="FA92" s="221"/>
      <c r="FG92" s="270"/>
      <c r="FH92" s="271"/>
      <c r="FI92" s="221"/>
      <c r="FJ92" s="221"/>
      <c r="FK92" s="221"/>
      <c r="FL92" s="221"/>
      <c r="FM92" s="221"/>
      <c r="FN92" s="221"/>
      <c r="FO92" s="221"/>
      <c r="FP92" s="221"/>
      <c r="FQ92" s="221"/>
      <c r="FR92" s="221"/>
      <c r="FS92" s="221"/>
      <c r="FT92" s="221"/>
      <c r="FU92" s="221"/>
      <c r="FV92" s="221"/>
      <c r="FW92" s="221"/>
      <c r="FX92" s="221"/>
      <c r="FY92" s="221"/>
      <c r="FZ92" s="221"/>
      <c r="GA92" s="221"/>
      <c r="GB92" s="221"/>
      <c r="GC92" s="221"/>
      <c r="GD92" s="221"/>
      <c r="GE92" s="221"/>
      <c r="GF92" s="221"/>
      <c r="GG92" s="221"/>
      <c r="GH92" s="221"/>
      <c r="GI92" s="221"/>
      <c r="GJ92" s="221"/>
      <c r="GK92" s="221"/>
      <c r="GL92" s="221"/>
      <c r="GM92" s="221"/>
      <c r="GN92" s="221"/>
      <c r="GO92" s="221"/>
      <c r="GP92" s="221"/>
      <c r="GQ92" s="221"/>
      <c r="GR92" s="221"/>
      <c r="GS92" s="221"/>
      <c r="GT92" s="221"/>
      <c r="GU92" s="221"/>
      <c r="GV92" s="221"/>
      <c r="GW92" s="221"/>
      <c r="GX92" s="221"/>
      <c r="GY92" s="221"/>
      <c r="GZ92" s="221"/>
      <c r="HA92" s="221"/>
      <c r="HB92" s="221"/>
      <c r="HC92" s="221"/>
      <c r="HI92" s="270"/>
      <c r="HJ92" s="271"/>
      <c r="HK92" s="221"/>
      <c r="HL92" s="221"/>
      <c r="HM92" s="221"/>
      <c r="HN92" s="221"/>
      <c r="HO92" s="221"/>
      <c r="HP92" s="221"/>
      <c r="HQ92" s="221"/>
      <c r="HR92" s="221"/>
      <c r="HS92" s="221"/>
      <c r="HT92" s="221"/>
      <c r="HU92" s="221"/>
      <c r="HV92" s="221"/>
      <c r="HW92" s="221"/>
      <c r="HX92" s="221"/>
      <c r="HY92" s="221"/>
      <c r="HZ92" s="221"/>
      <c r="IA92" s="221"/>
      <c r="IB92" s="221"/>
      <c r="IC92" s="221"/>
      <c r="ID92" s="221"/>
      <c r="IE92" s="221"/>
      <c r="IF92" s="221"/>
      <c r="IG92" s="221"/>
      <c r="IH92" s="221"/>
      <c r="II92" s="221"/>
      <c r="IJ92" s="221"/>
      <c r="IK92" s="221"/>
      <c r="IL92" s="221"/>
      <c r="IM92" s="221"/>
      <c r="IN92" s="221"/>
      <c r="IO92" s="221"/>
      <c r="IP92" s="221"/>
      <c r="IQ92" s="221"/>
      <c r="IR92" s="221"/>
      <c r="IS92" s="221"/>
      <c r="IT92" s="221"/>
      <c r="IU92" s="221"/>
      <c r="IV92" s="221"/>
    </row>
    <row r="93" spans="1:256" s="272" customFormat="1" ht="21.75" customHeight="1">
      <c r="A93" s="377"/>
      <c r="B93" s="377"/>
      <c r="C93" s="381"/>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377"/>
      <c r="AO93" s="377"/>
      <c r="AP93" s="377"/>
      <c r="AQ93" s="377"/>
      <c r="AR93" s="377"/>
      <c r="AS93" s="377"/>
      <c r="AT93" s="377"/>
      <c r="AU93" s="377"/>
      <c r="AV93" s="377"/>
      <c r="AW93" s="377"/>
      <c r="AX93" s="377"/>
      <c r="AY93" s="377"/>
      <c r="AZ93" s="377"/>
      <c r="BA93" s="377"/>
      <c r="BB93" s="377"/>
      <c r="BC93" s="377"/>
      <c r="BD93" s="377"/>
      <c r="BE93" s="377"/>
      <c r="BF93" s="377"/>
      <c r="BG93" s="221"/>
      <c r="BH93" s="221"/>
      <c r="BI93" s="221"/>
      <c r="BJ93" s="221"/>
      <c r="BK93" s="221"/>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c r="CO93" s="221"/>
      <c r="CP93" s="221"/>
      <c r="CQ93" s="221"/>
      <c r="CR93" s="221"/>
      <c r="CS93" s="221"/>
      <c r="CT93" s="221"/>
      <c r="CU93" s="221"/>
      <c r="CV93" s="221"/>
      <c r="CW93" s="221"/>
      <c r="CX93" s="221"/>
      <c r="CY93" s="221"/>
      <c r="DE93" s="270"/>
      <c r="DF93" s="271"/>
      <c r="DG93" s="221"/>
      <c r="DH93" s="221"/>
      <c r="DI93" s="221"/>
      <c r="DJ93" s="221"/>
      <c r="DK93" s="221"/>
      <c r="DL93" s="221"/>
      <c r="DM93" s="221"/>
      <c r="DN93" s="221"/>
      <c r="DO93" s="221"/>
      <c r="DP93" s="221"/>
      <c r="DQ93" s="221"/>
      <c r="DR93" s="221"/>
      <c r="DS93" s="221"/>
      <c r="DT93" s="221"/>
      <c r="DU93" s="221"/>
      <c r="DV93" s="221"/>
      <c r="DW93" s="221"/>
      <c r="DX93" s="221"/>
      <c r="DY93" s="221"/>
      <c r="DZ93" s="221"/>
      <c r="EA93" s="221"/>
      <c r="EB93" s="221"/>
      <c r="EC93" s="221"/>
      <c r="ED93" s="221"/>
      <c r="EE93" s="221"/>
      <c r="EF93" s="221"/>
      <c r="EG93" s="221"/>
      <c r="EH93" s="221"/>
      <c r="EI93" s="221"/>
      <c r="EJ93" s="221"/>
      <c r="EK93" s="221"/>
      <c r="EL93" s="221"/>
      <c r="EM93" s="221"/>
      <c r="EN93" s="221"/>
      <c r="EO93" s="221"/>
      <c r="EP93" s="221"/>
      <c r="EQ93" s="221"/>
      <c r="ER93" s="221"/>
      <c r="ES93" s="221"/>
      <c r="ET93" s="221"/>
      <c r="EU93" s="221"/>
      <c r="EV93" s="221"/>
      <c r="EW93" s="221"/>
      <c r="EX93" s="221"/>
      <c r="EY93" s="221"/>
      <c r="EZ93" s="221"/>
      <c r="FA93" s="221"/>
      <c r="FG93" s="270"/>
      <c r="FH93" s="271"/>
      <c r="FI93" s="221"/>
      <c r="FJ93" s="221"/>
      <c r="FK93" s="221"/>
      <c r="FL93" s="221"/>
      <c r="FM93" s="221"/>
      <c r="FN93" s="221"/>
      <c r="FO93" s="221"/>
      <c r="FP93" s="221"/>
      <c r="FQ93" s="221"/>
      <c r="FR93" s="221"/>
      <c r="FS93" s="221"/>
      <c r="FT93" s="221"/>
      <c r="FU93" s="221"/>
      <c r="FV93" s="221"/>
      <c r="FW93" s="221"/>
      <c r="FX93" s="221"/>
      <c r="FY93" s="221"/>
      <c r="FZ93" s="221"/>
      <c r="GA93" s="221"/>
      <c r="GB93" s="221"/>
      <c r="GC93" s="221"/>
      <c r="GD93" s="221"/>
      <c r="GE93" s="221"/>
      <c r="GF93" s="221"/>
      <c r="GG93" s="221"/>
      <c r="GH93" s="221"/>
      <c r="GI93" s="221"/>
      <c r="GJ93" s="221"/>
      <c r="GK93" s="221"/>
      <c r="GL93" s="221"/>
      <c r="GM93" s="221"/>
      <c r="GN93" s="221"/>
      <c r="GO93" s="221"/>
      <c r="GP93" s="221"/>
      <c r="GQ93" s="221"/>
      <c r="GR93" s="221"/>
      <c r="GS93" s="221"/>
      <c r="GT93" s="221"/>
      <c r="GU93" s="221"/>
      <c r="GV93" s="221"/>
      <c r="GW93" s="221"/>
      <c r="GX93" s="221"/>
      <c r="GY93" s="221"/>
      <c r="GZ93" s="221"/>
      <c r="HA93" s="221"/>
      <c r="HB93" s="221"/>
      <c r="HC93" s="221"/>
      <c r="HI93" s="270"/>
      <c r="HJ93" s="271"/>
      <c r="HK93" s="221"/>
      <c r="HL93" s="221"/>
      <c r="HM93" s="221"/>
      <c r="HN93" s="221"/>
      <c r="HO93" s="221"/>
      <c r="HP93" s="221"/>
      <c r="HQ93" s="221"/>
      <c r="HR93" s="221"/>
      <c r="HS93" s="221"/>
      <c r="HT93" s="221"/>
      <c r="HU93" s="221"/>
      <c r="HV93" s="221"/>
      <c r="HW93" s="221"/>
      <c r="HX93" s="221"/>
      <c r="HY93" s="221"/>
      <c r="HZ93" s="221"/>
      <c r="IA93" s="221"/>
      <c r="IB93" s="221"/>
      <c r="IC93" s="221"/>
      <c r="ID93" s="221"/>
      <c r="IE93" s="221"/>
      <c r="IF93" s="221"/>
      <c r="IG93" s="221"/>
      <c r="IH93" s="221"/>
      <c r="II93" s="221"/>
      <c r="IJ93" s="221"/>
      <c r="IK93" s="221"/>
      <c r="IL93" s="221"/>
      <c r="IM93" s="221"/>
      <c r="IN93" s="221"/>
      <c r="IO93" s="221"/>
      <c r="IP93" s="221"/>
      <c r="IQ93" s="221"/>
      <c r="IR93" s="221"/>
      <c r="IS93" s="221"/>
      <c r="IT93" s="221"/>
      <c r="IU93" s="221"/>
      <c r="IV93" s="221"/>
    </row>
    <row r="94" spans="1:256" s="272" customFormat="1" ht="20.25" customHeight="1">
      <c r="A94" s="374"/>
      <c r="B94" s="374"/>
      <c r="C94" s="786" t="s">
        <v>380</v>
      </c>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374"/>
      <c r="AJ94" s="374"/>
      <c r="AK94" s="854" t="str">
        <f>IF(PrevFD!D28="x","x"," ")</f>
        <v> </v>
      </c>
      <c r="AL94" s="374"/>
      <c r="AM94" s="374"/>
      <c r="AN94" s="374"/>
      <c r="AO94" s="849" t="str">
        <f>IF(AK94="x","non viene creato alcun posto di lavoro","opzione  non spuntata nella sezione PrevFD")</f>
        <v>opzione  non spuntata nella sezione PrevFD</v>
      </c>
      <c r="AP94" s="850"/>
      <c r="AQ94" s="850"/>
      <c r="AR94" s="850"/>
      <c r="AS94" s="850"/>
      <c r="AT94" s="850"/>
      <c r="AU94" s="850"/>
      <c r="AV94" s="850"/>
      <c r="AW94" s="850"/>
      <c r="AX94" s="851"/>
      <c r="AY94" s="374"/>
      <c r="AZ94" s="374"/>
      <c r="BA94" s="374"/>
      <c r="BB94" s="374"/>
      <c r="BC94" s="374"/>
      <c r="BD94" s="374"/>
      <c r="BE94" s="374"/>
      <c r="BF94" s="374"/>
      <c r="BG94" s="221"/>
      <c r="BH94" s="221"/>
      <c r="BI94" s="221"/>
      <c r="BJ94" s="221"/>
      <c r="BK94" s="221"/>
      <c r="BL94" s="221"/>
      <c r="BM94" s="221"/>
      <c r="BN94" s="221"/>
      <c r="BO94" s="221"/>
      <c r="BP94" s="221"/>
      <c r="BQ94" s="221"/>
      <c r="BR94" s="221"/>
      <c r="BS94" s="221"/>
      <c r="BT94" s="221"/>
      <c r="BU94" s="221"/>
      <c r="BV94" s="221"/>
      <c r="BW94" s="221"/>
      <c r="BX94" s="221"/>
      <c r="BY94" s="221"/>
      <c r="BZ94" s="221"/>
      <c r="CA94" s="221"/>
      <c r="CB94" s="221"/>
      <c r="CC94" s="221"/>
      <c r="CD94" s="221"/>
      <c r="CE94" s="221"/>
      <c r="CF94" s="221"/>
      <c r="CG94" s="221"/>
      <c r="CH94" s="221"/>
      <c r="CI94" s="221"/>
      <c r="CJ94" s="221"/>
      <c r="CK94" s="221"/>
      <c r="CL94" s="221"/>
      <c r="CM94" s="221"/>
      <c r="CN94" s="221"/>
      <c r="CO94" s="221"/>
      <c r="CP94" s="221"/>
      <c r="CQ94" s="221"/>
      <c r="CR94" s="221"/>
      <c r="CS94" s="221"/>
      <c r="CT94" s="221"/>
      <c r="CU94" s="221"/>
      <c r="CV94" s="221"/>
      <c r="CW94" s="221"/>
      <c r="CX94" s="221"/>
      <c r="CY94" s="221"/>
      <c r="DE94" s="270"/>
      <c r="DF94" s="271"/>
      <c r="DG94" s="221"/>
      <c r="DH94" s="221"/>
      <c r="DI94" s="221"/>
      <c r="DJ94" s="221"/>
      <c r="DK94" s="221"/>
      <c r="DL94" s="221"/>
      <c r="DM94" s="221"/>
      <c r="DN94" s="221"/>
      <c r="DO94" s="221"/>
      <c r="DP94" s="221"/>
      <c r="DQ94" s="221"/>
      <c r="DR94" s="221"/>
      <c r="DS94" s="221"/>
      <c r="DT94" s="221"/>
      <c r="DU94" s="221"/>
      <c r="DV94" s="221"/>
      <c r="DW94" s="221"/>
      <c r="DX94" s="221"/>
      <c r="DY94" s="221"/>
      <c r="DZ94" s="221"/>
      <c r="EA94" s="221"/>
      <c r="EB94" s="221"/>
      <c r="EC94" s="221"/>
      <c r="ED94" s="221"/>
      <c r="EE94" s="221"/>
      <c r="EF94" s="221"/>
      <c r="EG94" s="221"/>
      <c r="EH94" s="221"/>
      <c r="EI94" s="221"/>
      <c r="EJ94" s="221"/>
      <c r="EK94" s="221"/>
      <c r="EL94" s="221"/>
      <c r="EM94" s="221"/>
      <c r="EN94" s="221"/>
      <c r="EO94" s="221"/>
      <c r="EP94" s="221"/>
      <c r="EQ94" s="221"/>
      <c r="ER94" s="221"/>
      <c r="ES94" s="221"/>
      <c r="ET94" s="221"/>
      <c r="EU94" s="221"/>
      <c r="EV94" s="221"/>
      <c r="EW94" s="221"/>
      <c r="EX94" s="221"/>
      <c r="EY94" s="221"/>
      <c r="EZ94" s="221"/>
      <c r="FA94" s="221"/>
      <c r="FG94" s="270"/>
      <c r="FH94" s="271"/>
      <c r="FI94" s="221"/>
      <c r="FJ94" s="221"/>
      <c r="FK94" s="221"/>
      <c r="FL94" s="221"/>
      <c r="FM94" s="221"/>
      <c r="FN94" s="221"/>
      <c r="FO94" s="221"/>
      <c r="FP94" s="221"/>
      <c r="FQ94" s="221"/>
      <c r="FR94" s="221"/>
      <c r="FS94" s="221"/>
      <c r="FT94" s="221"/>
      <c r="FU94" s="221"/>
      <c r="FV94" s="221"/>
      <c r="FW94" s="221"/>
      <c r="FX94" s="221"/>
      <c r="FY94" s="221"/>
      <c r="FZ94" s="221"/>
      <c r="GA94" s="221"/>
      <c r="GB94" s="221"/>
      <c r="GC94" s="221"/>
      <c r="GD94" s="221"/>
      <c r="GE94" s="221"/>
      <c r="GF94" s="221"/>
      <c r="GG94" s="221"/>
      <c r="GH94" s="221"/>
      <c r="GI94" s="221"/>
      <c r="GJ94" s="221"/>
      <c r="GK94" s="221"/>
      <c r="GL94" s="221"/>
      <c r="GM94" s="221"/>
      <c r="GN94" s="221"/>
      <c r="GO94" s="221"/>
      <c r="GP94" s="221"/>
      <c r="GQ94" s="221"/>
      <c r="GR94" s="221"/>
      <c r="GS94" s="221"/>
      <c r="GT94" s="221"/>
      <c r="GU94" s="221"/>
      <c r="GV94" s="221"/>
      <c r="GW94" s="221"/>
      <c r="GX94" s="221"/>
      <c r="GY94" s="221"/>
      <c r="GZ94" s="221"/>
      <c r="HA94" s="221"/>
      <c r="HB94" s="221"/>
      <c r="HC94" s="221"/>
      <c r="HI94" s="270"/>
      <c r="HJ94" s="271"/>
      <c r="HK94" s="221"/>
      <c r="HL94" s="221"/>
      <c r="HM94" s="221"/>
      <c r="HN94" s="221"/>
      <c r="HO94" s="221"/>
      <c r="HP94" s="221"/>
      <c r="HQ94" s="221"/>
      <c r="HR94" s="221"/>
      <c r="HS94" s="221"/>
      <c r="HT94" s="221"/>
      <c r="HU94" s="221"/>
      <c r="HV94" s="221"/>
      <c r="HW94" s="221"/>
      <c r="HX94" s="221"/>
      <c r="HY94" s="221"/>
      <c r="HZ94" s="221"/>
      <c r="IA94" s="221"/>
      <c r="IB94" s="221"/>
      <c r="IC94" s="221"/>
      <c r="ID94" s="221"/>
      <c r="IE94" s="221"/>
      <c r="IF94" s="221"/>
      <c r="IG94" s="221"/>
      <c r="IH94" s="221"/>
      <c r="II94" s="221"/>
      <c r="IJ94" s="221"/>
      <c r="IK94" s="221"/>
      <c r="IL94" s="221"/>
      <c r="IM94" s="221"/>
      <c r="IN94" s="221"/>
      <c r="IO94" s="221"/>
      <c r="IP94" s="221"/>
      <c r="IQ94" s="221"/>
      <c r="IR94" s="221"/>
      <c r="IS94" s="221"/>
      <c r="IT94" s="221"/>
      <c r="IU94" s="221"/>
      <c r="IV94" s="221"/>
    </row>
    <row r="95" spans="1:256" s="272" customFormat="1" ht="20.25" customHeight="1">
      <c r="A95" s="377"/>
      <c r="B95" s="377"/>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377"/>
      <c r="AJ95" s="377"/>
      <c r="AK95" s="855"/>
      <c r="AL95" s="377"/>
      <c r="AM95" s="377"/>
      <c r="AN95" s="377"/>
      <c r="AO95" s="852"/>
      <c r="AP95" s="533"/>
      <c r="AQ95" s="533"/>
      <c r="AR95" s="533"/>
      <c r="AS95" s="533"/>
      <c r="AT95" s="533"/>
      <c r="AU95" s="533"/>
      <c r="AV95" s="533"/>
      <c r="AW95" s="533"/>
      <c r="AX95" s="853"/>
      <c r="AY95" s="400"/>
      <c r="AZ95" s="400"/>
      <c r="BA95" s="377"/>
      <c r="BB95" s="377"/>
      <c r="BC95" s="377"/>
      <c r="BD95" s="377"/>
      <c r="BE95" s="377"/>
      <c r="BF95" s="377"/>
      <c r="BG95" s="221"/>
      <c r="BH95" s="221"/>
      <c r="BI95" s="221"/>
      <c r="BJ95" s="221"/>
      <c r="BK95" s="221"/>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c r="CN95" s="221"/>
      <c r="CO95" s="221"/>
      <c r="CP95" s="221"/>
      <c r="CQ95" s="221"/>
      <c r="CR95" s="221"/>
      <c r="CS95" s="221"/>
      <c r="CT95" s="221"/>
      <c r="CU95" s="221"/>
      <c r="CV95" s="221"/>
      <c r="CW95" s="221"/>
      <c r="CX95" s="221"/>
      <c r="CY95" s="221"/>
      <c r="DE95" s="270"/>
      <c r="DF95" s="271"/>
      <c r="DG95" s="221"/>
      <c r="DH95" s="221"/>
      <c r="DI95" s="221"/>
      <c r="DJ95" s="221"/>
      <c r="DK95" s="221"/>
      <c r="DL95" s="221"/>
      <c r="DM95" s="221"/>
      <c r="DN95" s="221"/>
      <c r="DO95" s="221"/>
      <c r="DP95" s="221"/>
      <c r="DQ95" s="221"/>
      <c r="DR95" s="221"/>
      <c r="DS95" s="221"/>
      <c r="DT95" s="221"/>
      <c r="DU95" s="221"/>
      <c r="DV95" s="221"/>
      <c r="DW95" s="221"/>
      <c r="DX95" s="221"/>
      <c r="DY95" s="221"/>
      <c r="DZ95" s="221"/>
      <c r="EA95" s="221"/>
      <c r="EB95" s="221"/>
      <c r="EC95" s="221"/>
      <c r="ED95" s="221"/>
      <c r="EE95" s="221"/>
      <c r="EF95" s="221"/>
      <c r="EG95" s="221"/>
      <c r="EH95" s="221"/>
      <c r="EI95" s="221"/>
      <c r="EJ95" s="221"/>
      <c r="EK95" s="221"/>
      <c r="EL95" s="221"/>
      <c r="EM95" s="221"/>
      <c r="EN95" s="221"/>
      <c r="EO95" s="221"/>
      <c r="EP95" s="221"/>
      <c r="EQ95" s="221"/>
      <c r="ER95" s="221"/>
      <c r="ES95" s="221"/>
      <c r="ET95" s="221"/>
      <c r="EU95" s="221"/>
      <c r="EV95" s="221"/>
      <c r="EW95" s="221"/>
      <c r="EX95" s="221"/>
      <c r="EY95" s="221"/>
      <c r="EZ95" s="221"/>
      <c r="FA95" s="221"/>
      <c r="FG95" s="270"/>
      <c r="FH95" s="271"/>
      <c r="FI95" s="221"/>
      <c r="FJ95" s="221"/>
      <c r="FK95" s="221"/>
      <c r="FL95" s="221"/>
      <c r="FM95" s="221"/>
      <c r="FN95" s="221"/>
      <c r="FO95" s="221"/>
      <c r="FP95" s="221"/>
      <c r="FQ95" s="221"/>
      <c r="FR95" s="221"/>
      <c r="FS95" s="221"/>
      <c r="FT95" s="221"/>
      <c r="FU95" s="221"/>
      <c r="FV95" s="221"/>
      <c r="FW95" s="221"/>
      <c r="FX95" s="221"/>
      <c r="FY95" s="221"/>
      <c r="FZ95" s="221"/>
      <c r="GA95" s="221"/>
      <c r="GB95" s="221"/>
      <c r="GC95" s="221"/>
      <c r="GD95" s="221"/>
      <c r="GE95" s="221"/>
      <c r="GF95" s="221"/>
      <c r="GG95" s="221"/>
      <c r="GH95" s="221"/>
      <c r="GI95" s="221"/>
      <c r="GJ95" s="221"/>
      <c r="GK95" s="221"/>
      <c r="GL95" s="221"/>
      <c r="GM95" s="221"/>
      <c r="GN95" s="221"/>
      <c r="GO95" s="221"/>
      <c r="GP95" s="221"/>
      <c r="GQ95" s="221"/>
      <c r="GR95" s="221"/>
      <c r="GS95" s="221"/>
      <c r="GT95" s="221"/>
      <c r="GU95" s="221"/>
      <c r="GV95" s="221"/>
      <c r="GW95" s="221"/>
      <c r="GX95" s="221"/>
      <c r="GY95" s="221"/>
      <c r="GZ95" s="221"/>
      <c r="HA95" s="221"/>
      <c r="HB95" s="221"/>
      <c r="HC95" s="221"/>
      <c r="HI95" s="270"/>
      <c r="HJ95" s="271"/>
      <c r="HK95" s="221"/>
      <c r="HL95" s="221"/>
      <c r="HM95" s="221"/>
      <c r="HN95" s="221"/>
      <c r="HO95" s="221"/>
      <c r="HP95" s="221"/>
      <c r="HQ95" s="221"/>
      <c r="HR95" s="221"/>
      <c r="HS95" s="221"/>
      <c r="HT95" s="221"/>
      <c r="HU95" s="221"/>
      <c r="HV95" s="221"/>
      <c r="HW95" s="221"/>
      <c r="HX95" s="221"/>
      <c r="HY95" s="221"/>
      <c r="HZ95" s="221"/>
      <c r="IA95" s="221"/>
      <c r="IB95" s="221"/>
      <c r="IC95" s="221"/>
      <c r="ID95" s="221"/>
      <c r="IE95" s="221"/>
      <c r="IF95" s="221"/>
      <c r="IG95" s="221"/>
      <c r="IH95" s="221"/>
      <c r="II95" s="221"/>
      <c r="IJ95" s="221"/>
      <c r="IK95" s="221"/>
      <c r="IL95" s="221"/>
      <c r="IM95" s="221"/>
      <c r="IN95" s="221"/>
      <c r="IO95" s="221"/>
      <c r="IP95" s="221"/>
      <c r="IQ95" s="221"/>
      <c r="IR95" s="221"/>
      <c r="IS95" s="221"/>
      <c r="IT95" s="221"/>
      <c r="IU95" s="221"/>
      <c r="IV95" s="221"/>
    </row>
    <row r="96" spans="1:256" s="272" customFormat="1" ht="21.75" customHeight="1">
      <c r="A96" s="377"/>
      <c r="B96" s="377"/>
      <c r="C96" s="381"/>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221"/>
      <c r="BH96" s="221"/>
      <c r="BI96" s="221"/>
      <c r="BJ96" s="221"/>
      <c r="BK96" s="221"/>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c r="CH96" s="221"/>
      <c r="CI96" s="221"/>
      <c r="CJ96" s="221"/>
      <c r="CK96" s="221"/>
      <c r="CL96" s="221"/>
      <c r="CM96" s="221"/>
      <c r="CN96" s="221"/>
      <c r="CO96" s="221"/>
      <c r="CP96" s="221"/>
      <c r="CQ96" s="221"/>
      <c r="CR96" s="221"/>
      <c r="CS96" s="221"/>
      <c r="CT96" s="221"/>
      <c r="CU96" s="221"/>
      <c r="CV96" s="221"/>
      <c r="CW96" s="221"/>
      <c r="CX96" s="221"/>
      <c r="CY96" s="221"/>
      <c r="DE96" s="270"/>
      <c r="DF96" s="271"/>
      <c r="DG96" s="221"/>
      <c r="DH96" s="221"/>
      <c r="DI96" s="221"/>
      <c r="DJ96" s="221"/>
      <c r="DK96" s="221"/>
      <c r="DL96" s="221"/>
      <c r="DM96" s="221"/>
      <c r="DN96" s="221"/>
      <c r="DO96" s="221"/>
      <c r="DP96" s="221"/>
      <c r="DQ96" s="221"/>
      <c r="DR96" s="221"/>
      <c r="DS96" s="221"/>
      <c r="DT96" s="221"/>
      <c r="DU96" s="221"/>
      <c r="DV96" s="221"/>
      <c r="DW96" s="221"/>
      <c r="DX96" s="221"/>
      <c r="DY96" s="221"/>
      <c r="DZ96" s="221"/>
      <c r="EA96" s="221"/>
      <c r="EB96" s="221"/>
      <c r="EC96" s="221"/>
      <c r="ED96" s="221"/>
      <c r="EE96" s="221"/>
      <c r="EF96" s="221"/>
      <c r="EG96" s="221"/>
      <c r="EH96" s="221"/>
      <c r="EI96" s="221"/>
      <c r="EJ96" s="221"/>
      <c r="EK96" s="221"/>
      <c r="EL96" s="221"/>
      <c r="EM96" s="221"/>
      <c r="EN96" s="221"/>
      <c r="EO96" s="221"/>
      <c r="EP96" s="221"/>
      <c r="EQ96" s="221"/>
      <c r="ER96" s="221"/>
      <c r="ES96" s="221"/>
      <c r="ET96" s="221"/>
      <c r="EU96" s="221"/>
      <c r="EV96" s="221"/>
      <c r="EW96" s="221"/>
      <c r="EX96" s="221"/>
      <c r="EY96" s="221"/>
      <c r="EZ96" s="221"/>
      <c r="FA96" s="221"/>
      <c r="FG96" s="270"/>
      <c r="FH96" s="271"/>
      <c r="FI96" s="221"/>
      <c r="FJ96" s="221"/>
      <c r="FK96" s="221"/>
      <c r="FL96" s="221"/>
      <c r="FM96" s="221"/>
      <c r="FN96" s="221"/>
      <c r="FO96" s="221"/>
      <c r="FP96" s="221"/>
      <c r="FQ96" s="221"/>
      <c r="FR96" s="221"/>
      <c r="FS96" s="221"/>
      <c r="FT96" s="221"/>
      <c r="FU96" s="221"/>
      <c r="FV96" s="221"/>
      <c r="FW96" s="221"/>
      <c r="FX96" s="221"/>
      <c r="FY96" s="221"/>
      <c r="FZ96" s="221"/>
      <c r="GA96" s="221"/>
      <c r="GB96" s="221"/>
      <c r="GC96" s="221"/>
      <c r="GD96" s="221"/>
      <c r="GE96" s="221"/>
      <c r="GF96" s="221"/>
      <c r="GG96" s="221"/>
      <c r="GH96" s="221"/>
      <c r="GI96" s="221"/>
      <c r="GJ96" s="221"/>
      <c r="GK96" s="221"/>
      <c r="GL96" s="221"/>
      <c r="GM96" s="221"/>
      <c r="GN96" s="221"/>
      <c r="GO96" s="221"/>
      <c r="GP96" s="221"/>
      <c r="GQ96" s="221"/>
      <c r="GR96" s="221"/>
      <c r="GS96" s="221"/>
      <c r="GT96" s="221"/>
      <c r="GU96" s="221"/>
      <c r="GV96" s="221"/>
      <c r="GW96" s="221"/>
      <c r="GX96" s="221"/>
      <c r="GY96" s="221"/>
      <c r="GZ96" s="221"/>
      <c r="HA96" s="221"/>
      <c r="HB96" s="221"/>
      <c r="HC96" s="221"/>
      <c r="HI96" s="270"/>
      <c r="HJ96" s="271"/>
      <c r="HK96" s="221"/>
      <c r="HL96" s="221"/>
      <c r="HM96" s="221"/>
      <c r="HN96" s="221"/>
      <c r="HO96" s="221"/>
      <c r="HP96" s="221"/>
      <c r="HQ96" s="221"/>
      <c r="HR96" s="221"/>
      <c r="HS96" s="221"/>
      <c r="HT96" s="221"/>
      <c r="HU96" s="221"/>
      <c r="HV96" s="221"/>
      <c r="HW96" s="221"/>
      <c r="HX96" s="221"/>
      <c r="HY96" s="221"/>
      <c r="HZ96" s="221"/>
      <c r="IA96" s="221"/>
      <c r="IB96" s="221"/>
      <c r="IC96" s="221"/>
      <c r="ID96" s="221"/>
      <c r="IE96" s="221"/>
      <c r="IF96" s="221"/>
      <c r="IG96" s="221"/>
      <c r="IH96" s="221"/>
      <c r="II96" s="221"/>
      <c r="IJ96" s="221"/>
      <c r="IK96" s="221"/>
      <c r="IL96" s="221"/>
      <c r="IM96" s="221"/>
      <c r="IN96" s="221"/>
      <c r="IO96" s="221"/>
      <c r="IP96" s="221"/>
      <c r="IQ96" s="221"/>
      <c r="IR96" s="221"/>
      <c r="IS96" s="221"/>
      <c r="IT96" s="221"/>
      <c r="IU96" s="221"/>
      <c r="IV96" s="221"/>
    </row>
    <row r="97" spans="1:256" s="272" customFormat="1" ht="28.5" customHeight="1">
      <c r="A97" s="374"/>
      <c r="B97" s="374"/>
      <c r="C97" s="786" t="s">
        <v>381</v>
      </c>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5"/>
      <c r="AC97" s="525"/>
      <c r="AD97" s="525"/>
      <c r="AE97" s="525"/>
      <c r="AF97" s="525"/>
      <c r="AG97" s="525"/>
      <c r="AH97" s="525"/>
      <c r="AI97" s="374"/>
      <c r="AJ97" s="374"/>
      <c r="AK97" s="854" t="str">
        <f>IF(PrevFD!D32="x","x"," ")</f>
        <v> </v>
      </c>
      <c r="AL97" s="374"/>
      <c r="AM97" s="374"/>
      <c r="AN97" s="374"/>
      <c r="AO97" s="826" t="str">
        <f>IF(AK97="x","nello spazio seguente viene inserito in automatico il numero di giornate di attività didattica della sezione PrevFD","opzione  non spuntata nella sezione PrevFD")</f>
        <v>opzione  non spuntata nella sezione PrevFD</v>
      </c>
      <c r="AP97" s="850"/>
      <c r="AQ97" s="850"/>
      <c r="AR97" s="850"/>
      <c r="AS97" s="850"/>
      <c r="AT97" s="850"/>
      <c r="AU97" s="850"/>
      <c r="AV97" s="850"/>
      <c r="AW97" s="850"/>
      <c r="AX97" s="851"/>
      <c r="AY97" s="403"/>
      <c r="AZ97" s="870">
        <f>IF(AND(AK97="x",PrevFD!B112="L'attività di fattoria didattica soddisfa il rapporto di prevalenza"),PrevFD!F111,0)</f>
        <v>0</v>
      </c>
      <c r="BA97" s="871"/>
      <c r="BB97" s="872"/>
      <c r="BC97" s="374"/>
      <c r="BD97" s="374"/>
      <c r="BE97" s="374"/>
      <c r="BF97" s="374"/>
      <c r="BG97" s="221"/>
      <c r="BH97" s="221"/>
      <c r="BI97" s="221"/>
      <c r="BJ97" s="221"/>
      <c r="BK97" s="221"/>
      <c r="BL97" s="221"/>
      <c r="BM97" s="221"/>
      <c r="BN97" s="221"/>
      <c r="BO97" s="221"/>
      <c r="BP97" s="221"/>
      <c r="BQ97" s="221"/>
      <c r="BR97" s="221"/>
      <c r="BS97" s="221"/>
      <c r="BT97" s="221"/>
      <c r="BU97" s="221"/>
      <c r="BV97" s="221"/>
      <c r="BW97" s="221"/>
      <c r="BX97" s="221"/>
      <c r="BY97" s="221"/>
      <c r="BZ97" s="221"/>
      <c r="CA97" s="221"/>
      <c r="CB97" s="221"/>
      <c r="CC97" s="221"/>
      <c r="CD97" s="221"/>
      <c r="CE97" s="221"/>
      <c r="CF97" s="221"/>
      <c r="CG97" s="221"/>
      <c r="CH97" s="221"/>
      <c r="CI97" s="221"/>
      <c r="CJ97" s="221"/>
      <c r="CK97" s="221"/>
      <c r="CL97" s="221"/>
      <c r="CM97" s="221"/>
      <c r="CN97" s="221"/>
      <c r="CO97" s="221"/>
      <c r="CP97" s="221"/>
      <c r="CQ97" s="221"/>
      <c r="CR97" s="221"/>
      <c r="CS97" s="221"/>
      <c r="CT97" s="221"/>
      <c r="CU97" s="221"/>
      <c r="CV97" s="221"/>
      <c r="CW97" s="221"/>
      <c r="CX97" s="221"/>
      <c r="CY97" s="221"/>
      <c r="DE97" s="270"/>
      <c r="DF97" s="271"/>
      <c r="DG97" s="221"/>
      <c r="DH97" s="221"/>
      <c r="DI97" s="221"/>
      <c r="DJ97" s="221"/>
      <c r="DK97" s="221"/>
      <c r="DL97" s="221"/>
      <c r="DM97" s="221"/>
      <c r="DN97" s="221"/>
      <c r="DO97" s="221"/>
      <c r="DP97" s="221"/>
      <c r="DQ97" s="221"/>
      <c r="DR97" s="221"/>
      <c r="DS97" s="221"/>
      <c r="DT97" s="221"/>
      <c r="DU97" s="221"/>
      <c r="DV97" s="221"/>
      <c r="DW97" s="221"/>
      <c r="DX97" s="221"/>
      <c r="DY97" s="221"/>
      <c r="DZ97" s="221"/>
      <c r="EA97" s="221"/>
      <c r="EB97" s="221"/>
      <c r="EC97" s="221"/>
      <c r="ED97" s="221"/>
      <c r="EE97" s="221"/>
      <c r="EF97" s="221"/>
      <c r="EG97" s="221"/>
      <c r="EH97" s="221"/>
      <c r="EI97" s="221"/>
      <c r="EJ97" s="221"/>
      <c r="EK97" s="221"/>
      <c r="EL97" s="221"/>
      <c r="EM97" s="221"/>
      <c r="EN97" s="221"/>
      <c r="EO97" s="221"/>
      <c r="EP97" s="221"/>
      <c r="EQ97" s="221"/>
      <c r="ER97" s="221"/>
      <c r="ES97" s="221"/>
      <c r="ET97" s="221"/>
      <c r="EU97" s="221"/>
      <c r="EV97" s="221"/>
      <c r="EW97" s="221"/>
      <c r="EX97" s="221"/>
      <c r="EY97" s="221"/>
      <c r="EZ97" s="221"/>
      <c r="FA97" s="221"/>
      <c r="FG97" s="270"/>
      <c r="FH97" s="271"/>
      <c r="FI97" s="221"/>
      <c r="FJ97" s="221"/>
      <c r="FK97" s="221"/>
      <c r="FL97" s="221"/>
      <c r="FM97" s="221"/>
      <c r="FN97" s="221"/>
      <c r="FO97" s="221"/>
      <c r="FP97" s="221"/>
      <c r="FQ97" s="221"/>
      <c r="FR97" s="221"/>
      <c r="FS97" s="221"/>
      <c r="FT97" s="221"/>
      <c r="FU97" s="221"/>
      <c r="FV97" s="221"/>
      <c r="FW97" s="221"/>
      <c r="FX97" s="221"/>
      <c r="FY97" s="221"/>
      <c r="FZ97" s="221"/>
      <c r="GA97" s="221"/>
      <c r="GB97" s="221"/>
      <c r="GC97" s="221"/>
      <c r="GD97" s="221"/>
      <c r="GE97" s="221"/>
      <c r="GF97" s="221"/>
      <c r="GG97" s="221"/>
      <c r="GH97" s="221"/>
      <c r="GI97" s="221"/>
      <c r="GJ97" s="221"/>
      <c r="GK97" s="221"/>
      <c r="GL97" s="221"/>
      <c r="GM97" s="221"/>
      <c r="GN97" s="221"/>
      <c r="GO97" s="221"/>
      <c r="GP97" s="221"/>
      <c r="GQ97" s="221"/>
      <c r="GR97" s="221"/>
      <c r="GS97" s="221"/>
      <c r="GT97" s="221"/>
      <c r="GU97" s="221"/>
      <c r="GV97" s="221"/>
      <c r="GW97" s="221"/>
      <c r="GX97" s="221"/>
      <c r="GY97" s="221"/>
      <c r="GZ97" s="221"/>
      <c r="HA97" s="221"/>
      <c r="HB97" s="221"/>
      <c r="HC97" s="221"/>
      <c r="HI97" s="270"/>
      <c r="HJ97" s="271"/>
      <c r="HK97" s="221"/>
      <c r="HL97" s="221"/>
      <c r="HM97" s="221"/>
      <c r="HN97" s="221"/>
      <c r="HO97" s="221"/>
      <c r="HP97" s="221"/>
      <c r="HQ97" s="221"/>
      <c r="HR97" s="221"/>
      <c r="HS97" s="221"/>
      <c r="HT97" s="221"/>
      <c r="HU97" s="221"/>
      <c r="HV97" s="221"/>
      <c r="HW97" s="221"/>
      <c r="HX97" s="221"/>
      <c r="HY97" s="221"/>
      <c r="HZ97" s="221"/>
      <c r="IA97" s="221"/>
      <c r="IB97" s="221"/>
      <c r="IC97" s="221"/>
      <c r="ID97" s="221"/>
      <c r="IE97" s="221"/>
      <c r="IF97" s="221"/>
      <c r="IG97" s="221"/>
      <c r="IH97" s="221"/>
      <c r="II97" s="221"/>
      <c r="IJ97" s="221"/>
      <c r="IK97" s="221"/>
      <c r="IL97" s="221"/>
      <c r="IM97" s="221"/>
      <c r="IN97" s="221"/>
      <c r="IO97" s="221"/>
      <c r="IP97" s="221"/>
      <c r="IQ97" s="221"/>
      <c r="IR97" s="221"/>
      <c r="IS97" s="221"/>
      <c r="IT97" s="221"/>
      <c r="IU97" s="221"/>
      <c r="IV97" s="221"/>
    </row>
    <row r="98" spans="1:256" s="272" customFormat="1" ht="28.5" customHeight="1">
      <c r="A98" s="377"/>
      <c r="B98" s="377"/>
      <c r="C98" s="525"/>
      <c r="D98" s="525"/>
      <c r="E98" s="525"/>
      <c r="F98" s="525"/>
      <c r="G98" s="525"/>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377"/>
      <c r="AJ98" s="377"/>
      <c r="AK98" s="855"/>
      <c r="AL98" s="377"/>
      <c r="AM98" s="377"/>
      <c r="AN98" s="377"/>
      <c r="AO98" s="852"/>
      <c r="AP98" s="533"/>
      <c r="AQ98" s="533"/>
      <c r="AR98" s="533"/>
      <c r="AS98" s="533"/>
      <c r="AT98" s="533"/>
      <c r="AU98" s="533"/>
      <c r="AV98" s="533"/>
      <c r="AW98" s="533"/>
      <c r="AX98" s="853"/>
      <c r="AY98" s="377"/>
      <c r="AZ98" s="873"/>
      <c r="BA98" s="874"/>
      <c r="BB98" s="875"/>
      <c r="BC98" s="377"/>
      <c r="BD98" s="377"/>
      <c r="BE98" s="377"/>
      <c r="BF98" s="377"/>
      <c r="BG98" s="221"/>
      <c r="BH98" s="221"/>
      <c r="BI98" s="221"/>
      <c r="BJ98" s="221"/>
      <c r="BK98" s="221"/>
      <c r="BL98" s="221"/>
      <c r="BM98" s="221"/>
      <c r="BN98" s="221"/>
      <c r="BO98" s="221"/>
      <c r="BP98" s="221"/>
      <c r="BQ98" s="221"/>
      <c r="BR98" s="221"/>
      <c r="BS98" s="221"/>
      <c r="BT98" s="221"/>
      <c r="BU98" s="221"/>
      <c r="BV98" s="221"/>
      <c r="BW98" s="221"/>
      <c r="BX98" s="221"/>
      <c r="BY98" s="221"/>
      <c r="BZ98" s="221"/>
      <c r="CA98" s="221"/>
      <c r="CB98" s="221"/>
      <c r="CC98" s="221"/>
      <c r="CD98" s="221"/>
      <c r="CE98" s="221"/>
      <c r="CF98" s="221"/>
      <c r="CG98" s="221"/>
      <c r="CH98" s="221"/>
      <c r="CI98" s="221"/>
      <c r="CJ98" s="221"/>
      <c r="CK98" s="221"/>
      <c r="CL98" s="221"/>
      <c r="CM98" s="221"/>
      <c r="CN98" s="221"/>
      <c r="CO98" s="221"/>
      <c r="CP98" s="221"/>
      <c r="CQ98" s="221"/>
      <c r="CR98" s="221"/>
      <c r="CS98" s="221"/>
      <c r="CT98" s="221"/>
      <c r="CU98" s="221"/>
      <c r="CV98" s="221"/>
      <c r="CW98" s="221"/>
      <c r="CX98" s="221"/>
      <c r="CY98" s="221"/>
      <c r="DE98" s="270"/>
      <c r="DF98" s="271"/>
      <c r="DG98" s="221"/>
      <c r="DH98" s="221"/>
      <c r="DI98" s="221"/>
      <c r="DJ98" s="221"/>
      <c r="DK98" s="221"/>
      <c r="DL98" s="221"/>
      <c r="DM98" s="221"/>
      <c r="DN98" s="221"/>
      <c r="DO98" s="221"/>
      <c r="DP98" s="221"/>
      <c r="DQ98" s="221"/>
      <c r="DR98" s="221"/>
      <c r="DS98" s="221"/>
      <c r="DT98" s="221"/>
      <c r="DU98" s="221"/>
      <c r="DV98" s="221"/>
      <c r="DW98" s="221"/>
      <c r="DX98" s="221"/>
      <c r="DY98" s="221"/>
      <c r="DZ98" s="221"/>
      <c r="EA98" s="221"/>
      <c r="EB98" s="221"/>
      <c r="EC98" s="221"/>
      <c r="ED98" s="221"/>
      <c r="EE98" s="221"/>
      <c r="EF98" s="221"/>
      <c r="EG98" s="221"/>
      <c r="EH98" s="221"/>
      <c r="EI98" s="221"/>
      <c r="EJ98" s="221"/>
      <c r="EK98" s="221"/>
      <c r="EL98" s="221"/>
      <c r="EM98" s="221"/>
      <c r="EN98" s="221"/>
      <c r="EO98" s="221"/>
      <c r="EP98" s="221"/>
      <c r="EQ98" s="221"/>
      <c r="ER98" s="221"/>
      <c r="ES98" s="221"/>
      <c r="ET98" s="221"/>
      <c r="EU98" s="221"/>
      <c r="EV98" s="221"/>
      <c r="EW98" s="221"/>
      <c r="EX98" s="221"/>
      <c r="EY98" s="221"/>
      <c r="EZ98" s="221"/>
      <c r="FA98" s="221"/>
      <c r="FG98" s="270"/>
      <c r="FH98" s="271"/>
      <c r="FI98" s="221"/>
      <c r="FJ98" s="221"/>
      <c r="FK98" s="221"/>
      <c r="FL98" s="221"/>
      <c r="FM98" s="221"/>
      <c r="FN98" s="221"/>
      <c r="FO98" s="221"/>
      <c r="FP98" s="221"/>
      <c r="FQ98" s="221"/>
      <c r="FR98" s="221"/>
      <c r="FS98" s="221"/>
      <c r="FT98" s="221"/>
      <c r="FU98" s="221"/>
      <c r="FV98" s="221"/>
      <c r="FW98" s="221"/>
      <c r="FX98" s="221"/>
      <c r="FY98" s="221"/>
      <c r="FZ98" s="221"/>
      <c r="GA98" s="221"/>
      <c r="GB98" s="221"/>
      <c r="GC98" s="221"/>
      <c r="GD98" s="221"/>
      <c r="GE98" s="221"/>
      <c r="GF98" s="221"/>
      <c r="GG98" s="221"/>
      <c r="GH98" s="221"/>
      <c r="GI98" s="221"/>
      <c r="GJ98" s="221"/>
      <c r="GK98" s="221"/>
      <c r="GL98" s="221"/>
      <c r="GM98" s="221"/>
      <c r="GN98" s="221"/>
      <c r="GO98" s="221"/>
      <c r="GP98" s="221"/>
      <c r="GQ98" s="221"/>
      <c r="GR98" s="221"/>
      <c r="GS98" s="221"/>
      <c r="GT98" s="221"/>
      <c r="GU98" s="221"/>
      <c r="GV98" s="221"/>
      <c r="GW98" s="221"/>
      <c r="GX98" s="221"/>
      <c r="GY98" s="221"/>
      <c r="GZ98" s="221"/>
      <c r="HA98" s="221"/>
      <c r="HB98" s="221"/>
      <c r="HC98" s="221"/>
      <c r="HI98" s="270"/>
      <c r="HJ98" s="271"/>
      <c r="HK98" s="221"/>
      <c r="HL98" s="221"/>
      <c r="HM98" s="221"/>
      <c r="HN98" s="221"/>
      <c r="HO98" s="221"/>
      <c r="HP98" s="221"/>
      <c r="HQ98" s="221"/>
      <c r="HR98" s="221"/>
      <c r="HS98" s="221"/>
      <c r="HT98" s="221"/>
      <c r="HU98" s="221"/>
      <c r="HV98" s="221"/>
      <c r="HW98" s="221"/>
      <c r="HX98" s="221"/>
      <c r="HY98" s="221"/>
      <c r="HZ98" s="221"/>
      <c r="IA98" s="221"/>
      <c r="IB98" s="221"/>
      <c r="IC98" s="221"/>
      <c r="ID98" s="221"/>
      <c r="IE98" s="221"/>
      <c r="IF98" s="221"/>
      <c r="IG98" s="221"/>
      <c r="IH98" s="221"/>
      <c r="II98" s="221"/>
      <c r="IJ98" s="221"/>
      <c r="IK98" s="221"/>
      <c r="IL98" s="221"/>
      <c r="IM98" s="221"/>
      <c r="IN98" s="221"/>
      <c r="IO98" s="221"/>
      <c r="IP98" s="221"/>
      <c r="IQ98" s="221"/>
      <c r="IR98" s="221"/>
      <c r="IS98" s="221"/>
      <c r="IT98" s="221"/>
      <c r="IU98" s="221"/>
      <c r="IV98" s="221"/>
    </row>
    <row r="99" spans="1:256" s="272" customFormat="1" ht="21.75" customHeight="1">
      <c r="A99" s="377"/>
      <c r="B99" s="377"/>
      <c r="C99" s="381"/>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7"/>
      <c r="AL99" s="377"/>
      <c r="AM99" s="377"/>
      <c r="AN99" s="377"/>
      <c r="AO99" s="377"/>
      <c r="AP99" s="377"/>
      <c r="AQ99" s="377"/>
      <c r="AR99" s="377"/>
      <c r="AS99" s="377"/>
      <c r="AT99" s="377"/>
      <c r="AU99" s="377"/>
      <c r="AV99" s="377"/>
      <c r="AW99" s="377"/>
      <c r="AX99" s="377"/>
      <c r="AY99" s="377"/>
      <c r="AZ99" s="377"/>
      <c r="BA99" s="377"/>
      <c r="BB99" s="377"/>
      <c r="BC99" s="377"/>
      <c r="BD99" s="377"/>
      <c r="BE99" s="377"/>
      <c r="BF99" s="377"/>
      <c r="BG99" s="221"/>
      <c r="BH99" s="221"/>
      <c r="BI99" s="221"/>
      <c r="BJ99" s="221"/>
      <c r="BK99" s="221"/>
      <c r="BL99" s="221"/>
      <c r="BM99" s="221"/>
      <c r="BN99" s="221"/>
      <c r="BO99" s="221"/>
      <c r="BP99" s="221"/>
      <c r="BQ99" s="221"/>
      <c r="BR99" s="221"/>
      <c r="BS99" s="221"/>
      <c r="BT99" s="221"/>
      <c r="BU99" s="221"/>
      <c r="BV99" s="221"/>
      <c r="BW99" s="221"/>
      <c r="BX99" s="221"/>
      <c r="BY99" s="221"/>
      <c r="BZ99" s="221"/>
      <c r="CA99" s="221"/>
      <c r="CB99" s="221"/>
      <c r="CC99" s="221"/>
      <c r="CD99" s="221"/>
      <c r="CE99" s="221"/>
      <c r="CF99" s="221"/>
      <c r="CG99" s="221"/>
      <c r="CH99" s="221"/>
      <c r="CI99" s="221"/>
      <c r="CJ99" s="221"/>
      <c r="CK99" s="221"/>
      <c r="CL99" s="221"/>
      <c r="CM99" s="221"/>
      <c r="CN99" s="221"/>
      <c r="CO99" s="221"/>
      <c r="CP99" s="221"/>
      <c r="CQ99" s="221"/>
      <c r="CR99" s="221"/>
      <c r="CS99" s="221"/>
      <c r="CT99" s="221"/>
      <c r="CU99" s="221"/>
      <c r="CV99" s="221"/>
      <c r="CW99" s="221"/>
      <c r="CX99" s="221"/>
      <c r="CY99" s="221"/>
      <c r="DE99" s="270"/>
      <c r="DF99" s="271"/>
      <c r="DG99" s="221"/>
      <c r="DH99" s="221"/>
      <c r="DI99" s="221"/>
      <c r="DJ99" s="221"/>
      <c r="DK99" s="221"/>
      <c r="DL99" s="221"/>
      <c r="DM99" s="221"/>
      <c r="DN99" s="221"/>
      <c r="DO99" s="221"/>
      <c r="DP99" s="221"/>
      <c r="DQ99" s="221"/>
      <c r="DR99" s="221"/>
      <c r="DS99" s="221"/>
      <c r="DT99" s="221"/>
      <c r="DU99" s="221"/>
      <c r="DV99" s="221"/>
      <c r="DW99" s="221"/>
      <c r="DX99" s="221"/>
      <c r="DY99" s="221"/>
      <c r="DZ99" s="221"/>
      <c r="EA99" s="221"/>
      <c r="EB99" s="221"/>
      <c r="EC99" s="221"/>
      <c r="ED99" s="221"/>
      <c r="EE99" s="221"/>
      <c r="EF99" s="221"/>
      <c r="EG99" s="221"/>
      <c r="EH99" s="221"/>
      <c r="EI99" s="221"/>
      <c r="EJ99" s="221"/>
      <c r="EK99" s="221"/>
      <c r="EL99" s="221"/>
      <c r="EM99" s="221"/>
      <c r="EN99" s="221"/>
      <c r="EO99" s="221"/>
      <c r="EP99" s="221"/>
      <c r="EQ99" s="221"/>
      <c r="ER99" s="221"/>
      <c r="ES99" s="221"/>
      <c r="ET99" s="221"/>
      <c r="EU99" s="221"/>
      <c r="EV99" s="221"/>
      <c r="EW99" s="221"/>
      <c r="EX99" s="221"/>
      <c r="EY99" s="221"/>
      <c r="EZ99" s="221"/>
      <c r="FA99" s="221"/>
      <c r="FG99" s="270"/>
      <c r="FH99" s="271"/>
      <c r="FI99" s="221"/>
      <c r="FJ99" s="221"/>
      <c r="FK99" s="221"/>
      <c r="FL99" s="221"/>
      <c r="FM99" s="221"/>
      <c r="FN99" s="221"/>
      <c r="FO99" s="221"/>
      <c r="FP99" s="221"/>
      <c r="FQ99" s="221"/>
      <c r="FR99" s="221"/>
      <c r="FS99" s="221"/>
      <c r="FT99" s="221"/>
      <c r="FU99" s="221"/>
      <c r="FV99" s="221"/>
      <c r="FW99" s="221"/>
      <c r="FX99" s="221"/>
      <c r="FY99" s="221"/>
      <c r="FZ99" s="221"/>
      <c r="GA99" s="221"/>
      <c r="GB99" s="221"/>
      <c r="GC99" s="221"/>
      <c r="GD99" s="221"/>
      <c r="GE99" s="221"/>
      <c r="GF99" s="221"/>
      <c r="GG99" s="221"/>
      <c r="GH99" s="221"/>
      <c r="GI99" s="221"/>
      <c r="GJ99" s="221"/>
      <c r="GK99" s="221"/>
      <c r="GL99" s="221"/>
      <c r="GM99" s="221"/>
      <c r="GN99" s="221"/>
      <c r="GO99" s="221"/>
      <c r="GP99" s="221"/>
      <c r="GQ99" s="221"/>
      <c r="GR99" s="221"/>
      <c r="GS99" s="221"/>
      <c r="GT99" s="221"/>
      <c r="GU99" s="221"/>
      <c r="GV99" s="221"/>
      <c r="GW99" s="221"/>
      <c r="GX99" s="221"/>
      <c r="GY99" s="221"/>
      <c r="GZ99" s="221"/>
      <c r="HA99" s="221"/>
      <c r="HB99" s="221"/>
      <c r="HC99" s="221"/>
      <c r="HI99" s="270"/>
      <c r="HJ99" s="271"/>
      <c r="HK99" s="221"/>
      <c r="HL99" s="221"/>
      <c r="HM99" s="221"/>
      <c r="HN99" s="221"/>
      <c r="HO99" s="221"/>
      <c r="HP99" s="221"/>
      <c r="HQ99" s="221"/>
      <c r="HR99" s="221"/>
      <c r="HS99" s="221"/>
      <c r="HT99" s="221"/>
      <c r="HU99" s="221"/>
      <c r="HV99" s="221"/>
      <c r="HW99" s="221"/>
      <c r="HX99" s="221"/>
      <c r="HY99" s="221"/>
      <c r="HZ99" s="221"/>
      <c r="IA99" s="221"/>
      <c r="IB99" s="221"/>
      <c r="IC99" s="221"/>
      <c r="ID99" s="221"/>
      <c r="IE99" s="221"/>
      <c r="IF99" s="221"/>
      <c r="IG99" s="221"/>
      <c r="IH99" s="221"/>
      <c r="II99" s="221"/>
      <c r="IJ99" s="221"/>
      <c r="IK99" s="221"/>
      <c r="IL99" s="221"/>
      <c r="IM99" s="221"/>
      <c r="IN99" s="221"/>
      <c r="IO99" s="221"/>
      <c r="IP99" s="221"/>
      <c r="IQ99" s="221"/>
      <c r="IR99" s="221"/>
      <c r="IS99" s="221"/>
      <c r="IT99" s="221"/>
      <c r="IU99" s="221"/>
      <c r="IV99" s="221"/>
    </row>
    <row r="100" spans="1:256" s="272" customFormat="1" ht="35.25">
      <c r="A100" s="377"/>
      <c r="B100" s="377"/>
      <c r="C100" s="384"/>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c r="AK100" s="387"/>
      <c r="AL100" s="377"/>
      <c r="AM100" s="377"/>
      <c r="AN100" s="377"/>
      <c r="AO100" s="826" t="str">
        <f>IF(AK97="x","inserire nello spazio seguente il numero di persone ricevute per l'attività didattica nel corso del 2017","opzione  non spuntata nella sezione PrevFD")</f>
        <v>opzione  non spuntata nella sezione PrevFD</v>
      </c>
      <c r="AP100" s="827"/>
      <c r="AQ100" s="827"/>
      <c r="AR100" s="827"/>
      <c r="AS100" s="827"/>
      <c r="AT100" s="827"/>
      <c r="AU100" s="827"/>
      <c r="AV100" s="827"/>
      <c r="AW100" s="827"/>
      <c r="AX100" s="827"/>
      <c r="AY100" s="827"/>
      <c r="AZ100" s="828"/>
      <c r="BA100" s="377"/>
      <c r="BB100" s="876">
        <v>0</v>
      </c>
      <c r="BC100" s="877"/>
      <c r="BD100" s="877"/>
      <c r="BE100" s="878"/>
      <c r="BF100" s="377"/>
      <c r="BG100" s="221"/>
      <c r="BH100" s="221"/>
      <c r="BI100" s="221"/>
      <c r="BJ100" s="221"/>
      <c r="BK100" s="221"/>
      <c r="BL100" s="221"/>
      <c r="BM100" s="221"/>
      <c r="BN100" s="221"/>
      <c r="BO100" s="221"/>
      <c r="BP100" s="221"/>
      <c r="BQ100" s="221"/>
      <c r="BR100" s="221"/>
      <c r="BS100" s="221"/>
      <c r="BT100" s="221"/>
      <c r="BU100" s="221"/>
      <c r="BV100" s="221"/>
      <c r="BW100" s="221"/>
      <c r="BX100" s="221"/>
      <c r="BY100" s="221"/>
      <c r="BZ100" s="221"/>
      <c r="CA100" s="221"/>
      <c r="CB100" s="221"/>
      <c r="CC100" s="221"/>
      <c r="CD100" s="221"/>
      <c r="CE100" s="221"/>
      <c r="CF100" s="221"/>
      <c r="CG100" s="221"/>
      <c r="CH100" s="221"/>
      <c r="CI100" s="221"/>
      <c r="CJ100" s="221"/>
      <c r="CK100" s="221"/>
      <c r="CL100" s="221"/>
      <c r="CM100" s="221"/>
      <c r="CN100" s="221"/>
      <c r="CO100" s="221"/>
      <c r="CP100" s="221"/>
      <c r="CQ100" s="221"/>
      <c r="CR100" s="221"/>
      <c r="CS100" s="221"/>
      <c r="CT100" s="221"/>
      <c r="CU100" s="221"/>
      <c r="CV100" s="221"/>
      <c r="CW100" s="221"/>
      <c r="CX100" s="221"/>
      <c r="CY100" s="221"/>
      <c r="DE100" s="270"/>
      <c r="DF100" s="271"/>
      <c r="DG100" s="221"/>
      <c r="DH100" s="221"/>
      <c r="DI100" s="221"/>
      <c r="DJ100" s="221"/>
      <c r="DK100" s="221"/>
      <c r="DL100" s="221"/>
      <c r="DM100" s="221"/>
      <c r="DN100" s="221"/>
      <c r="DO100" s="221"/>
      <c r="DP100" s="221"/>
      <c r="DQ100" s="221"/>
      <c r="DR100" s="221"/>
      <c r="DS100" s="221"/>
      <c r="DT100" s="221"/>
      <c r="DU100" s="221"/>
      <c r="DV100" s="221"/>
      <c r="DW100" s="221"/>
      <c r="DX100" s="221"/>
      <c r="DY100" s="221"/>
      <c r="DZ100" s="221"/>
      <c r="EA100" s="221"/>
      <c r="EB100" s="221"/>
      <c r="EC100" s="221"/>
      <c r="ED100" s="221"/>
      <c r="EE100" s="221"/>
      <c r="EF100" s="221"/>
      <c r="EG100" s="221"/>
      <c r="EH100" s="221"/>
      <c r="EI100" s="221"/>
      <c r="EJ100" s="221"/>
      <c r="EK100" s="221"/>
      <c r="EL100" s="221"/>
      <c r="EM100" s="221"/>
      <c r="EN100" s="221"/>
      <c r="EO100" s="221"/>
      <c r="EP100" s="221"/>
      <c r="EQ100" s="221"/>
      <c r="ER100" s="221"/>
      <c r="ES100" s="221"/>
      <c r="ET100" s="221"/>
      <c r="EU100" s="221"/>
      <c r="EV100" s="221"/>
      <c r="EW100" s="221"/>
      <c r="EX100" s="221"/>
      <c r="EY100" s="221"/>
      <c r="EZ100" s="221"/>
      <c r="FA100" s="221"/>
      <c r="FG100" s="270"/>
      <c r="FH100" s="271"/>
      <c r="FI100" s="221"/>
      <c r="FJ100" s="221"/>
      <c r="FK100" s="221"/>
      <c r="FL100" s="221"/>
      <c r="FM100" s="221"/>
      <c r="FN100" s="221"/>
      <c r="FO100" s="221"/>
      <c r="FP100" s="221"/>
      <c r="FQ100" s="221"/>
      <c r="FR100" s="221"/>
      <c r="FS100" s="221"/>
      <c r="FT100" s="221"/>
      <c r="FU100" s="221"/>
      <c r="FV100" s="221"/>
      <c r="FW100" s="221"/>
      <c r="FX100" s="221"/>
      <c r="FY100" s="221"/>
      <c r="FZ100" s="221"/>
      <c r="GA100" s="221"/>
      <c r="GB100" s="221"/>
      <c r="GC100" s="221"/>
      <c r="GD100" s="221"/>
      <c r="GE100" s="221"/>
      <c r="GF100" s="221"/>
      <c r="GG100" s="221"/>
      <c r="GH100" s="221"/>
      <c r="GI100" s="221"/>
      <c r="GJ100" s="221"/>
      <c r="GK100" s="221"/>
      <c r="GL100" s="221"/>
      <c r="GM100" s="221"/>
      <c r="GN100" s="221"/>
      <c r="GO100" s="221"/>
      <c r="GP100" s="221"/>
      <c r="GQ100" s="221"/>
      <c r="GR100" s="221"/>
      <c r="GS100" s="221"/>
      <c r="GT100" s="221"/>
      <c r="GU100" s="221"/>
      <c r="GV100" s="221"/>
      <c r="GW100" s="221"/>
      <c r="GX100" s="221"/>
      <c r="GY100" s="221"/>
      <c r="GZ100" s="221"/>
      <c r="HA100" s="221"/>
      <c r="HB100" s="221"/>
      <c r="HC100" s="221"/>
      <c r="HI100" s="270"/>
      <c r="HJ100" s="271"/>
      <c r="HK100" s="221"/>
      <c r="HL100" s="221"/>
      <c r="HM100" s="221"/>
      <c r="HN100" s="221"/>
      <c r="HO100" s="221"/>
      <c r="HP100" s="221"/>
      <c r="HQ100" s="221"/>
      <c r="HR100" s="221"/>
      <c r="HS100" s="221"/>
      <c r="HT100" s="221"/>
      <c r="HU100" s="221"/>
      <c r="HV100" s="221"/>
      <c r="HW100" s="221"/>
      <c r="HX100" s="221"/>
      <c r="HY100" s="221"/>
      <c r="HZ100" s="221"/>
      <c r="IA100" s="221"/>
      <c r="IB100" s="221"/>
      <c r="IC100" s="221"/>
      <c r="ID100" s="221"/>
      <c r="IE100" s="221"/>
      <c r="IF100" s="221"/>
      <c r="IG100" s="221"/>
      <c r="IH100" s="221"/>
      <c r="II100" s="221"/>
      <c r="IJ100" s="221"/>
      <c r="IK100" s="221"/>
      <c r="IL100" s="221"/>
      <c r="IM100" s="221"/>
      <c r="IN100" s="221"/>
      <c r="IO100" s="221"/>
      <c r="IP100" s="221"/>
      <c r="IQ100" s="221"/>
      <c r="IR100" s="221"/>
      <c r="IS100" s="221"/>
      <c r="IT100" s="221"/>
      <c r="IU100" s="221"/>
      <c r="IV100" s="221"/>
    </row>
    <row r="101" spans="1:256" s="272" customFormat="1" ht="21.75" customHeight="1">
      <c r="A101" s="377"/>
      <c r="B101" s="377"/>
      <c r="C101" s="381"/>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c r="AK101" s="377"/>
      <c r="AL101" s="377"/>
      <c r="AM101" s="377"/>
      <c r="AN101" s="377"/>
      <c r="AO101" s="829"/>
      <c r="AP101" s="830"/>
      <c r="AQ101" s="830"/>
      <c r="AR101" s="830"/>
      <c r="AS101" s="830"/>
      <c r="AT101" s="830"/>
      <c r="AU101" s="830"/>
      <c r="AV101" s="830"/>
      <c r="AW101" s="830"/>
      <c r="AX101" s="830"/>
      <c r="AY101" s="830"/>
      <c r="AZ101" s="831"/>
      <c r="BA101" s="377"/>
      <c r="BB101" s="879"/>
      <c r="BC101" s="880"/>
      <c r="BD101" s="880"/>
      <c r="BE101" s="881"/>
      <c r="BF101" s="377"/>
      <c r="BG101" s="221"/>
      <c r="BH101" s="221"/>
      <c r="BI101" s="221"/>
      <c r="BJ101" s="221"/>
      <c r="BK101" s="221"/>
      <c r="BL101" s="221"/>
      <c r="BM101" s="221"/>
      <c r="BN101" s="221"/>
      <c r="BO101" s="221"/>
      <c r="BP101" s="221"/>
      <c r="BQ101" s="221"/>
      <c r="BR101" s="221"/>
      <c r="BS101" s="221"/>
      <c r="BT101" s="221"/>
      <c r="BU101" s="221"/>
      <c r="BV101" s="221"/>
      <c r="BW101" s="221"/>
      <c r="BX101" s="221"/>
      <c r="BY101" s="221"/>
      <c r="BZ101" s="221"/>
      <c r="CA101" s="221"/>
      <c r="CB101" s="221"/>
      <c r="CC101" s="221"/>
      <c r="CD101" s="221"/>
      <c r="CE101" s="221"/>
      <c r="CF101" s="221"/>
      <c r="CG101" s="221"/>
      <c r="CH101" s="221"/>
      <c r="CI101" s="221"/>
      <c r="CJ101" s="221"/>
      <c r="CK101" s="221"/>
      <c r="CL101" s="221"/>
      <c r="CM101" s="221"/>
      <c r="CN101" s="221"/>
      <c r="CO101" s="221"/>
      <c r="CP101" s="221"/>
      <c r="CQ101" s="221"/>
      <c r="CR101" s="221"/>
      <c r="CS101" s="221"/>
      <c r="CT101" s="221"/>
      <c r="CU101" s="221"/>
      <c r="CV101" s="221"/>
      <c r="CW101" s="221"/>
      <c r="CX101" s="221"/>
      <c r="CY101" s="221"/>
      <c r="DE101" s="270"/>
      <c r="DF101" s="271"/>
      <c r="DG101" s="221"/>
      <c r="DH101" s="221"/>
      <c r="DI101" s="221"/>
      <c r="DJ101" s="221"/>
      <c r="DK101" s="221"/>
      <c r="DL101" s="221"/>
      <c r="DM101" s="221"/>
      <c r="DN101" s="221"/>
      <c r="DO101" s="221"/>
      <c r="DP101" s="221"/>
      <c r="DQ101" s="221"/>
      <c r="DR101" s="221"/>
      <c r="DS101" s="221"/>
      <c r="DT101" s="221"/>
      <c r="DU101" s="221"/>
      <c r="DV101" s="221"/>
      <c r="DW101" s="221"/>
      <c r="DX101" s="221"/>
      <c r="DY101" s="221"/>
      <c r="DZ101" s="221"/>
      <c r="EA101" s="221"/>
      <c r="EB101" s="221"/>
      <c r="EC101" s="221"/>
      <c r="ED101" s="221"/>
      <c r="EE101" s="221"/>
      <c r="EF101" s="221"/>
      <c r="EG101" s="221"/>
      <c r="EH101" s="221"/>
      <c r="EI101" s="221"/>
      <c r="EJ101" s="221"/>
      <c r="EK101" s="221"/>
      <c r="EL101" s="221"/>
      <c r="EM101" s="221"/>
      <c r="EN101" s="221"/>
      <c r="EO101" s="221"/>
      <c r="EP101" s="221"/>
      <c r="EQ101" s="221"/>
      <c r="ER101" s="221"/>
      <c r="ES101" s="221"/>
      <c r="ET101" s="221"/>
      <c r="EU101" s="221"/>
      <c r="EV101" s="221"/>
      <c r="EW101" s="221"/>
      <c r="EX101" s="221"/>
      <c r="EY101" s="221"/>
      <c r="EZ101" s="221"/>
      <c r="FA101" s="221"/>
      <c r="FG101" s="270"/>
      <c r="FH101" s="271"/>
      <c r="FI101" s="221"/>
      <c r="FJ101" s="221"/>
      <c r="FK101" s="221"/>
      <c r="FL101" s="221"/>
      <c r="FM101" s="221"/>
      <c r="FN101" s="221"/>
      <c r="FO101" s="221"/>
      <c r="FP101" s="221"/>
      <c r="FQ101" s="221"/>
      <c r="FR101" s="221"/>
      <c r="FS101" s="221"/>
      <c r="FT101" s="221"/>
      <c r="FU101" s="221"/>
      <c r="FV101" s="221"/>
      <c r="FW101" s="221"/>
      <c r="FX101" s="221"/>
      <c r="FY101" s="221"/>
      <c r="FZ101" s="221"/>
      <c r="GA101" s="221"/>
      <c r="GB101" s="221"/>
      <c r="GC101" s="221"/>
      <c r="GD101" s="221"/>
      <c r="GE101" s="221"/>
      <c r="GF101" s="221"/>
      <c r="GG101" s="221"/>
      <c r="GH101" s="221"/>
      <c r="GI101" s="221"/>
      <c r="GJ101" s="221"/>
      <c r="GK101" s="221"/>
      <c r="GL101" s="221"/>
      <c r="GM101" s="221"/>
      <c r="GN101" s="221"/>
      <c r="GO101" s="221"/>
      <c r="GP101" s="221"/>
      <c r="GQ101" s="221"/>
      <c r="GR101" s="221"/>
      <c r="GS101" s="221"/>
      <c r="GT101" s="221"/>
      <c r="GU101" s="221"/>
      <c r="GV101" s="221"/>
      <c r="GW101" s="221"/>
      <c r="GX101" s="221"/>
      <c r="GY101" s="221"/>
      <c r="GZ101" s="221"/>
      <c r="HA101" s="221"/>
      <c r="HB101" s="221"/>
      <c r="HC101" s="221"/>
      <c r="HI101" s="270"/>
      <c r="HJ101" s="271"/>
      <c r="HK101" s="221"/>
      <c r="HL101" s="221"/>
      <c r="HM101" s="221"/>
      <c r="HN101" s="221"/>
      <c r="HO101" s="221"/>
      <c r="HP101" s="221"/>
      <c r="HQ101" s="221"/>
      <c r="HR101" s="221"/>
      <c r="HS101" s="221"/>
      <c r="HT101" s="221"/>
      <c r="HU101" s="221"/>
      <c r="HV101" s="221"/>
      <c r="HW101" s="221"/>
      <c r="HX101" s="221"/>
      <c r="HY101" s="221"/>
      <c r="HZ101" s="221"/>
      <c r="IA101" s="221"/>
      <c r="IB101" s="221"/>
      <c r="IC101" s="221"/>
      <c r="ID101" s="221"/>
      <c r="IE101" s="221"/>
      <c r="IF101" s="221"/>
      <c r="IG101" s="221"/>
      <c r="IH101" s="221"/>
      <c r="II101" s="221"/>
      <c r="IJ101" s="221"/>
      <c r="IK101" s="221"/>
      <c r="IL101" s="221"/>
      <c r="IM101" s="221"/>
      <c r="IN101" s="221"/>
      <c r="IO101" s="221"/>
      <c r="IP101" s="221"/>
      <c r="IQ101" s="221"/>
      <c r="IR101" s="221"/>
      <c r="IS101" s="221"/>
      <c r="IT101" s="221"/>
      <c r="IU101" s="221"/>
      <c r="IV101" s="221"/>
    </row>
    <row r="102" spans="1:256" s="272" customFormat="1" ht="21.75" customHeight="1">
      <c r="A102" s="377"/>
      <c r="B102" s="377"/>
      <c r="C102" s="381"/>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77"/>
      <c r="BF102" s="377"/>
      <c r="BG102" s="221"/>
      <c r="BH102" s="221"/>
      <c r="BI102" s="221"/>
      <c r="BJ102" s="221"/>
      <c r="BK102" s="221"/>
      <c r="BL102" s="221"/>
      <c r="BM102" s="221"/>
      <c r="BN102" s="221"/>
      <c r="BO102" s="221"/>
      <c r="BP102" s="221"/>
      <c r="BQ102" s="221"/>
      <c r="BR102" s="221"/>
      <c r="BS102" s="221"/>
      <c r="BT102" s="221"/>
      <c r="BU102" s="221"/>
      <c r="BV102" s="221"/>
      <c r="BW102" s="221"/>
      <c r="BX102" s="221"/>
      <c r="BY102" s="221"/>
      <c r="BZ102" s="221"/>
      <c r="CA102" s="221"/>
      <c r="CB102" s="221"/>
      <c r="CC102" s="221"/>
      <c r="CD102" s="221"/>
      <c r="CE102" s="221"/>
      <c r="CF102" s="221"/>
      <c r="CG102" s="221"/>
      <c r="CH102" s="221"/>
      <c r="CI102" s="221"/>
      <c r="CJ102" s="221"/>
      <c r="CK102" s="221"/>
      <c r="CL102" s="221"/>
      <c r="CM102" s="221"/>
      <c r="CN102" s="221"/>
      <c r="CO102" s="221"/>
      <c r="CP102" s="221"/>
      <c r="CQ102" s="221"/>
      <c r="CR102" s="221"/>
      <c r="CS102" s="221"/>
      <c r="CT102" s="221"/>
      <c r="CU102" s="221"/>
      <c r="CV102" s="221"/>
      <c r="CW102" s="221"/>
      <c r="CX102" s="221"/>
      <c r="CY102" s="221"/>
      <c r="DE102" s="270"/>
      <c r="DF102" s="271"/>
      <c r="DG102" s="221"/>
      <c r="DH102" s="221"/>
      <c r="DI102" s="221"/>
      <c r="DJ102" s="221"/>
      <c r="DK102" s="221"/>
      <c r="DL102" s="221"/>
      <c r="DM102" s="221"/>
      <c r="DN102" s="221"/>
      <c r="DO102" s="221"/>
      <c r="DP102" s="221"/>
      <c r="DQ102" s="221"/>
      <c r="DR102" s="221"/>
      <c r="DS102" s="221"/>
      <c r="DT102" s="221"/>
      <c r="DU102" s="221"/>
      <c r="DV102" s="221"/>
      <c r="DW102" s="221"/>
      <c r="DX102" s="221"/>
      <c r="DY102" s="221"/>
      <c r="DZ102" s="221"/>
      <c r="EA102" s="221"/>
      <c r="EB102" s="221"/>
      <c r="EC102" s="221"/>
      <c r="ED102" s="221"/>
      <c r="EE102" s="221"/>
      <c r="EF102" s="221"/>
      <c r="EG102" s="221"/>
      <c r="EH102" s="221"/>
      <c r="EI102" s="221"/>
      <c r="EJ102" s="221"/>
      <c r="EK102" s="221"/>
      <c r="EL102" s="221"/>
      <c r="EM102" s="221"/>
      <c r="EN102" s="221"/>
      <c r="EO102" s="221"/>
      <c r="EP102" s="221"/>
      <c r="EQ102" s="221"/>
      <c r="ER102" s="221"/>
      <c r="ES102" s="221"/>
      <c r="ET102" s="221"/>
      <c r="EU102" s="221"/>
      <c r="EV102" s="221"/>
      <c r="EW102" s="221"/>
      <c r="EX102" s="221"/>
      <c r="EY102" s="221"/>
      <c r="EZ102" s="221"/>
      <c r="FA102" s="221"/>
      <c r="FG102" s="270"/>
      <c r="FH102" s="271"/>
      <c r="FI102" s="221"/>
      <c r="FJ102" s="221"/>
      <c r="FK102" s="221"/>
      <c r="FL102" s="221"/>
      <c r="FM102" s="221"/>
      <c r="FN102" s="221"/>
      <c r="FO102" s="221"/>
      <c r="FP102" s="221"/>
      <c r="FQ102" s="221"/>
      <c r="FR102" s="221"/>
      <c r="FS102" s="221"/>
      <c r="FT102" s="221"/>
      <c r="FU102" s="221"/>
      <c r="FV102" s="221"/>
      <c r="FW102" s="221"/>
      <c r="FX102" s="221"/>
      <c r="FY102" s="221"/>
      <c r="FZ102" s="221"/>
      <c r="GA102" s="221"/>
      <c r="GB102" s="221"/>
      <c r="GC102" s="221"/>
      <c r="GD102" s="221"/>
      <c r="GE102" s="221"/>
      <c r="GF102" s="221"/>
      <c r="GG102" s="221"/>
      <c r="GH102" s="221"/>
      <c r="GI102" s="221"/>
      <c r="GJ102" s="221"/>
      <c r="GK102" s="221"/>
      <c r="GL102" s="221"/>
      <c r="GM102" s="221"/>
      <c r="GN102" s="221"/>
      <c r="GO102" s="221"/>
      <c r="GP102" s="221"/>
      <c r="GQ102" s="221"/>
      <c r="GR102" s="221"/>
      <c r="GS102" s="221"/>
      <c r="GT102" s="221"/>
      <c r="GU102" s="221"/>
      <c r="GV102" s="221"/>
      <c r="GW102" s="221"/>
      <c r="GX102" s="221"/>
      <c r="GY102" s="221"/>
      <c r="GZ102" s="221"/>
      <c r="HA102" s="221"/>
      <c r="HB102" s="221"/>
      <c r="HC102" s="221"/>
      <c r="HI102" s="270"/>
      <c r="HJ102" s="271"/>
      <c r="HK102" s="221"/>
      <c r="HL102" s="221"/>
      <c r="HM102" s="221"/>
      <c r="HN102" s="221"/>
      <c r="HO102" s="221"/>
      <c r="HP102" s="221"/>
      <c r="HQ102" s="221"/>
      <c r="HR102" s="221"/>
      <c r="HS102" s="221"/>
      <c r="HT102" s="221"/>
      <c r="HU102" s="221"/>
      <c r="HV102" s="221"/>
      <c r="HW102" s="221"/>
      <c r="HX102" s="221"/>
      <c r="HY102" s="221"/>
      <c r="HZ102" s="221"/>
      <c r="IA102" s="221"/>
      <c r="IB102" s="221"/>
      <c r="IC102" s="221"/>
      <c r="ID102" s="221"/>
      <c r="IE102" s="221"/>
      <c r="IF102" s="221"/>
      <c r="IG102" s="221"/>
      <c r="IH102" s="221"/>
      <c r="II102" s="221"/>
      <c r="IJ102" s="221"/>
      <c r="IK102" s="221"/>
      <c r="IL102" s="221"/>
      <c r="IM102" s="221"/>
      <c r="IN102" s="221"/>
      <c r="IO102" s="221"/>
      <c r="IP102" s="221"/>
      <c r="IQ102" s="221"/>
      <c r="IR102" s="221"/>
      <c r="IS102" s="221"/>
      <c r="IT102" s="221"/>
      <c r="IU102" s="221"/>
      <c r="IV102" s="221"/>
    </row>
    <row r="103" spans="1:256" s="272" customFormat="1" ht="30" customHeight="1">
      <c r="A103" s="377"/>
      <c r="B103" s="377"/>
      <c r="C103" s="381"/>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882" t="s">
        <v>391</v>
      </c>
      <c r="AP103" s="883"/>
      <c r="AQ103" s="883"/>
      <c r="AR103" s="883"/>
      <c r="AS103" s="883"/>
      <c r="AT103" s="883"/>
      <c r="AU103" s="883"/>
      <c r="AV103" s="883"/>
      <c r="AW103" s="883"/>
      <c r="AX103" s="883"/>
      <c r="AY103" s="883"/>
      <c r="AZ103" s="884"/>
      <c r="BA103" s="377"/>
      <c r="BB103" s="885">
        <f>IF(AK97="x",BB100*0.04,0)</f>
        <v>0</v>
      </c>
      <c r="BC103" s="886"/>
      <c r="BD103" s="886"/>
      <c r="BE103" s="887"/>
      <c r="BF103" s="377"/>
      <c r="BG103" s="221"/>
      <c r="BH103" s="221"/>
      <c r="BI103" s="221"/>
      <c r="BJ103" s="221"/>
      <c r="BK103" s="221"/>
      <c r="BL103" s="221"/>
      <c r="BM103" s="221"/>
      <c r="BN103" s="221"/>
      <c r="BO103" s="221"/>
      <c r="BP103" s="221"/>
      <c r="BQ103" s="221"/>
      <c r="BR103" s="221"/>
      <c r="BS103" s="221"/>
      <c r="BT103" s="221"/>
      <c r="BU103" s="221"/>
      <c r="BV103" s="221"/>
      <c r="BW103" s="221"/>
      <c r="BX103" s="221"/>
      <c r="BY103" s="221"/>
      <c r="BZ103" s="221"/>
      <c r="CA103" s="221"/>
      <c r="CB103" s="221"/>
      <c r="CC103" s="221"/>
      <c r="CD103" s="221"/>
      <c r="CE103" s="221"/>
      <c r="CF103" s="221"/>
      <c r="CG103" s="221"/>
      <c r="CH103" s="221"/>
      <c r="CI103" s="221"/>
      <c r="CJ103" s="221"/>
      <c r="CK103" s="221"/>
      <c r="CL103" s="221"/>
      <c r="CM103" s="221"/>
      <c r="CN103" s="221"/>
      <c r="CO103" s="221"/>
      <c r="CP103" s="221"/>
      <c r="CQ103" s="221"/>
      <c r="CR103" s="221"/>
      <c r="CS103" s="221"/>
      <c r="CT103" s="221"/>
      <c r="CU103" s="221"/>
      <c r="CV103" s="221"/>
      <c r="CW103" s="221"/>
      <c r="CX103" s="221"/>
      <c r="CY103" s="221"/>
      <c r="DE103" s="270"/>
      <c r="DF103" s="271"/>
      <c r="DG103" s="221"/>
      <c r="DH103" s="221"/>
      <c r="DI103" s="221"/>
      <c r="DJ103" s="221"/>
      <c r="DK103" s="221"/>
      <c r="DL103" s="221"/>
      <c r="DM103" s="221"/>
      <c r="DN103" s="221"/>
      <c r="DO103" s="221"/>
      <c r="DP103" s="221"/>
      <c r="DQ103" s="221"/>
      <c r="DR103" s="221"/>
      <c r="DS103" s="221"/>
      <c r="DT103" s="221"/>
      <c r="DU103" s="221"/>
      <c r="DV103" s="221"/>
      <c r="DW103" s="221"/>
      <c r="DX103" s="221"/>
      <c r="DY103" s="221"/>
      <c r="DZ103" s="221"/>
      <c r="EA103" s="221"/>
      <c r="EB103" s="221"/>
      <c r="EC103" s="221"/>
      <c r="ED103" s="221"/>
      <c r="EE103" s="221"/>
      <c r="EF103" s="221"/>
      <c r="EG103" s="221"/>
      <c r="EH103" s="221"/>
      <c r="EI103" s="221"/>
      <c r="EJ103" s="221"/>
      <c r="EK103" s="221"/>
      <c r="EL103" s="221"/>
      <c r="EM103" s="221"/>
      <c r="EN103" s="221"/>
      <c r="EO103" s="221"/>
      <c r="EP103" s="221"/>
      <c r="EQ103" s="221"/>
      <c r="ER103" s="221"/>
      <c r="ES103" s="221"/>
      <c r="ET103" s="221"/>
      <c r="EU103" s="221"/>
      <c r="EV103" s="221"/>
      <c r="EW103" s="221"/>
      <c r="EX103" s="221"/>
      <c r="EY103" s="221"/>
      <c r="EZ103" s="221"/>
      <c r="FA103" s="221"/>
      <c r="FG103" s="270"/>
      <c r="FH103" s="271"/>
      <c r="FI103" s="221"/>
      <c r="FJ103" s="221"/>
      <c r="FK103" s="221"/>
      <c r="FL103" s="221"/>
      <c r="FM103" s="221"/>
      <c r="FN103" s="221"/>
      <c r="FO103" s="221"/>
      <c r="FP103" s="221"/>
      <c r="FQ103" s="221"/>
      <c r="FR103" s="221"/>
      <c r="FS103" s="221"/>
      <c r="FT103" s="221"/>
      <c r="FU103" s="221"/>
      <c r="FV103" s="221"/>
      <c r="FW103" s="221"/>
      <c r="FX103" s="221"/>
      <c r="FY103" s="221"/>
      <c r="FZ103" s="221"/>
      <c r="GA103" s="221"/>
      <c r="GB103" s="221"/>
      <c r="GC103" s="221"/>
      <c r="GD103" s="221"/>
      <c r="GE103" s="221"/>
      <c r="GF103" s="221"/>
      <c r="GG103" s="221"/>
      <c r="GH103" s="221"/>
      <c r="GI103" s="221"/>
      <c r="GJ103" s="221"/>
      <c r="GK103" s="221"/>
      <c r="GL103" s="221"/>
      <c r="GM103" s="221"/>
      <c r="GN103" s="221"/>
      <c r="GO103" s="221"/>
      <c r="GP103" s="221"/>
      <c r="GQ103" s="221"/>
      <c r="GR103" s="221"/>
      <c r="GS103" s="221"/>
      <c r="GT103" s="221"/>
      <c r="GU103" s="221"/>
      <c r="GV103" s="221"/>
      <c r="GW103" s="221"/>
      <c r="GX103" s="221"/>
      <c r="GY103" s="221"/>
      <c r="GZ103" s="221"/>
      <c r="HA103" s="221"/>
      <c r="HB103" s="221"/>
      <c r="HC103" s="221"/>
      <c r="HI103" s="270"/>
      <c r="HJ103" s="271"/>
      <c r="HK103" s="221"/>
      <c r="HL103" s="221"/>
      <c r="HM103" s="221"/>
      <c r="HN103" s="221"/>
      <c r="HO103" s="221"/>
      <c r="HP103" s="221"/>
      <c r="HQ103" s="221"/>
      <c r="HR103" s="221"/>
      <c r="HS103" s="221"/>
      <c r="HT103" s="221"/>
      <c r="HU103" s="221"/>
      <c r="HV103" s="221"/>
      <c r="HW103" s="221"/>
      <c r="HX103" s="221"/>
      <c r="HY103" s="221"/>
      <c r="HZ103" s="221"/>
      <c r="IA103" s="221"/>
      <c r="IB103" s="221"/>
      <c r="IC103" s="221"/>
      <c r="ID103" s="221"/>
      <c r="IE103" s="221"/>
      <c r="IF103" s="221"/>
      <c r="IG103" s="221"/>
      <c r="IH103" s="221"/>
      <c r="II103" s="221"/>
      <c r="IJ103" s="221"/>
      <c r="IK103" s="221"/>
      <c r="IL103" s="221"/>
      <c r="IM103" s="221"/>
      <c r="IN103" s="221"/>
      <c r="IO103" s="221"/>
      <c r="IP103" s="221"/>
      <c r="IQ103" s="221"/>
      <c r="IR103" s="221"/>
      <c r="IS103" s="221"/>
      <c r="IT103" s="221"/>
      <c r="IU103" s="221"/>
      <c r="IV103" s="221"/>
    </row>
    <row r="104" spans="1:256" s="272" customFormat="1" ht="21.75" customHeight="1">
      <c r="A104" s="377"/>
      <c r="B104" s="377"/>
      <c r="C104" s="381"/>
      <c r="D104" s="377"/>
      <c r="E104" s="377"/>
      <c r="F104" s="377"/>
      <c r="G104" s="377"/>
      <c r="H104" s="377"/>
      <c r="I104" s="888" t="str">
        <f>IF(CB105&gt;1,"Attenzione, calcolo dei nuovi posti di lavoro creati dall'investimento non corretto perchè è stata spuntata più di una opzione nei campi di applicazione del foglio PrevAGT o del foglio PrecFD","E' stata correttamente spuntata una sola opzione nei campi di applicazione del foglio PrevAGT o del foglio PrevFD")</f>
        <v>E' stata correttamente spuntata una sola opzione nei campi di applicazione del foglio PrevAGT o del foglio PrevFD</v>
      </c>
      <c r="J104" s="889"/>
      <c r="K104" s="889"/>
      <c r="L104" s="889"/>
      <c r="M104" s="889"/>
      <c r="N104" s="889"/>
      <c r="O104" s="889"/>
      <c r="P104" s="889"/>
      <c r="Q104" s="889"/>
      <c r="R104" s="889"/>
      <c r="S104" s="889"/>
      <c r="T104" s="889"/>
      <c r="U104" s="889"/>
      <c r="V104" s="889"/>
      <c r="W104" s="889"/>
      <c r="X104" s="889"/>
      <c r="Y104" s="889"/>
      <c r="Z104" s="889"/>
      <c r="AA104" s="889"/>
      <c r="AB104" s="889"/>
      <c r="AC104" s="889"/>
      <c r="AD104" s="889"/>
      <c r="AE104" s="889"/>
      <c r="AF104" s="889"/>
      <c r="AG104" s="889"/>
      <c r="AH104" s="889"/>
      <c r="AI104" s="889"/>
      <c r="AJ104" s="889"/>
      <c r="AK104" s="889"/>
      <c r="AL104" s="890"/>
      <c r="AM104" s="377"/>
      <c r="AN104" s="377"/>
      <c r="AO104" s="377"/>
      <c r="AP104" s="377"/>
      <c r="AQ104" s="377"/>
      <c r="AR104" s="377"/>
      <c r="AS104" s="377"/>
      <c r="AT104" s="377"/>
      <c r="AU104" s="377"/>
      <c r="AV104" s="377"/>
      <c r="AW104" s="377"/>
      <c r="AX104" s="377"/>
      <c r="AY104" s="377"/>
      <c r="AZ104" s="377"/>
      <c r="BA104" s="377"/>
      <c r="BB104" s="377"/>
      <c r="BC104" s="377"/>
      <c r="BD104" s="377"/>
      <c r="BE104" s="377"/>
      <c r="BF104" s="377"/>
      <c r="BG104" s="221"/>
      <c r="BH104" s="221"/>
      <c r="BI104" s="221"/>
      <c r="BJ104" s="221"/>
      <c r="BK104" s="221"/>
      <c r="BL104" s="221"/>
      <c r="BM104" s="221"/>
      <c r="BN104" s="221"/>
      <c r="BO104" s="221"/>
      <c r="BP104" s="221"/>
      <c r="BQ104" s="221"/>
      <c r="BR104" s="221"/>
      <c r="BS104" s="221"/>
      <c r="BT104" s="221"/>
      <c r="BU104" s="221"/>
      <c r="BV104" s="221"/>
      <c r="BW104" s="221"/>
      <c r="BX104" s="221"/>
      <c r="BY104" s="221"/>
      <c r="BZ104" s="221"/>
      <c r="CA104" s="221"/>
      <c r="CB104" s="221"/>
      <c r="CC104" s="221"/>
      <c r="CD104" s="221"/>
      <c r="CE104" s="221"/>
      <c r="CF104" s="221"/>
      <c r="CG104" s="221"/>
      <c r="CH104" s="221"/>
      <c r="CI104" s="221"/>
      <c r="CJ104" s="221"/>
      <c r="CK104" s="221"/>
      <c r="CL104" s="221"/>
      <c r="CM104" s="221"/>
      <c r="CN104" s="221"/>
      <c r="CO104" s="221"/>
      <c r="CP104" s="221"/>
      <c r="CQ104" s="221"/>
      <c r="CR104" s="221"/>
      <c r="CS104" s="221"/>
      <c r="CT104" s="221"/>
      <c r="CU104" s="221"/>
      <c r="CV104" s="221"/>
      <c r="CW104" s="221"/>
      <c r="CX104" s="221"/>
      <c r="CY104" s="221"/>
      <c r="DE104" s="270"/>
      <c r="DF104" s="271"/>
      <c r="DG104" s="221"/>
      <c r="DH104" s="221"/>
      <c r="DI104" s="221"/>
      <c r="DJ104" s="221"/>
      <c r="DK104" s="221"/>
      <c r="DL104" s="221"/>
      <c r="DM104" s="221"/>
      <c r="DN104" s="221"/>
      <c r="DO104" s="221"/>
      <c r="DP104" s="221"/>
      <c r="DQ104" s="221"/>
      <c r="DR104" s="221"/>
      <c r="DS104" s="221"/>
      <c r="DT104" s="221"/>
      <c r="DU104" s="221"/>
      <c r="DV104" s="221"/>
      <c r="DW104" s="221"/>
      <c r="DX104" s="221"/>
      <c r="DY104" s="221"/>
      <c r="DZ104" s="221"/>
      <c r="EA104" s="221"/>
      <c r="EB104" s="221"/>
      <c r="EC104" s="221"/>
      <c r="ED104" s="221"/>
      <c r="EE104" s="221"/>
      <c r="EF104" s="221"/>
      <c r="EG104" s="221"/>
      <c r="EH104" s="221"/>
      <c r="EI104" s="221"/>
      <c r="EJ104" s="221"/>
      <c r="EK104" s="221"/>
      <c r="EL104" s="221"/>
      <c r="EM104" s="221"/>
      <c r="EN104" s="221"/>
      <c r="EO104" s="221"/>
      <c r="EP104" s="221"/>
      <c r="EQ104" s="221"/>
      <c r="ER104" s="221"/>
      <c r="ES104" s="221"/>
      <c r="ET104" s="221"/>
      <c r="EU104" s="221"/>
      <c r="EV104" s="221"/>
      <c r="EW104" s="221"/>
      <c r="EX104" s="221"/>
      <c r="EY104" s="221"/>
      <c r="EZ104" s="221"/>
      <c r="FA104" s="221"/>
      <c r="FG104" s="270"/>
      <c r="FH104" s="271"/>
      <c r="FI104" s="221"/>
      <c r="FJ104" s="221"/>
      <c r="FK104" s="221"/>
      <c r="FL104" s="221"/>
      <c r="FM104" s="221"/>
      <c r="FN104" s="221"/>
      <c r="FO104" s="221"/>
      <c r="FP104" s="221"/>
      <c r="FQ104" s="221"/>
      <c r="FR104" s="221"/>
      <c r="FS104" s="221"/>
      <c r="FT104" s="221"/>
      <c r="FU104" s="221"/>
      <c r="FV104" s="221"/>
      <c r="FW104" s="221"/>
      <c r="FX104" s="221"/>
      <c r="FY104" s="221"/>
      <c r="FZ104" s="221"/>
      <c r="GA104" s="221"/>
      <c r="GB104" s="221"/>
      <c r="GC104" s="221"/>
      <c r="GD104" s="221"/>
      <c r="GE104" s="221"/>
      <c r="GF104" s="221"/>
      <c r="GG104" s="221"/>
      <c r="GH104" s="221"/>
      <c r="GI104" s="221"/>
      <c r="GJ104" s="221"/>
      <c r="GK104" s="221"/>
      <c r="GL104" s="221"/>
      <c r="GM104" s="221"/>
      <c r="GN104" s="221"/>
      <c r="GO104" s="221"/>
      <c r="GP104" s="221"/>
      <c r="GQ104" s="221"/>
      <c r="GR104" s="221"/>
      <c r="GS104" s="221"/>
      <c r="GT104" s="221"/>
      <c r="GU104" s="221"/>
      <c r="GV104" s="221"/>
      <c r="GW104" s="221"/>
      <c r="GX104" s="221"/>
      <c r="GY104" s="221"/>
      <c r="GZ104" s="221"/>
      <c r="HA104" s="221"/>
      <c r="HB104" s="221"/>
      <c r="HC104" s="221"/>
      <c r="HI104" s="270"/>
      <c r="HJ104" s="271"/>
      <c r="HK104" s="221"/>
      <c r="HL104" s="221"/>
      <c r="HM104" s="221"/>
      <c r="HN104" s="221"/>
      <c r="HO104" s="221"/>
      <c r="HP104" s="221"/>
      <c r="HQ104" s="221"/>
      <c r="HR104" s="221"/>
      <c r="HS104" s="221"/>
      <c r="HT104" s="221"/>
      <c r="HU104" s="221"/>
      <c r="HV104" s="221"/>
      <c r="HW104" s="221"/>
      <c r="HX104" s="221"/>
      <c r="HY104" s="221"/>
      <c r="HZ104" s="221"/>
      <c r="IA104" s="221"/>
      <c r="IB104" s="221"/>
      <c r="IC104" s="221"/>
      <c r="ID104" s="221"/>
      <c r="IE104" s="221"/>
      <c r="IF104" s="221"/>
      <c r="IG104" s="221"/>
      <c r="IH104" s="221"/>
      <c r="II104" s="221"/>
      <c r="IJ104" s="221"/>
      <c r="IK104" s="221"/>
      <c r="IL104" s="221"/>
      <c r="IM104" s="221"/>
      <c r="IN104" s="221"/>
      <c r="IO104" s="221"/>
      <c r="IP104" s="221"/>
      <c r="IQ104" s="221"/>
      <c r="IR104" s="221"/>
      <c r="IS104" s="221"/>
      <c r="IT104" s="221"/>
      <c r="IU104" s="221"/>
      <c r="IV104" s="221"/>
    </row>
    <row r="105" spans="1:256" s="272" customFormat="1" ht="20.25" customHeight="1">
      <c r="A105" s="377"/>
      <c r="B105" s="377"/>
      <c r="C105" s="381"/>
      <c r="D105" s="377"/>
      <c r="E105" s="377"/>
      <c r="F105" s="377"/>
      <c r="G105" s="377"/>
      <c r="H105" s="377"/>
      <c r="I105" s="891"/>
      <c r="J105" s="892"/>
      <c r="K105" s="892"/>
      <c r="L105" s="892"/>
      <c r="M105" s="892"/>
      <c r="N105" s="892"/>
      <c r="O105" s="892"/>
      <c r="P105" s="892"/>
      <c r="Q105" s="892"/>
      <c r="R105" s="892"/>
      <c r="S105" s="892"/>
      <c r="T105" s="892"/>
      <c r="U105" s="892"/>
      <c r="V105" s="892"/>
      <c r="W105" s="892"/>
      <c r="X105" s="892"/>
      <c r="Y105" s="892"/>
      <c r="Z105" s="892"/>
      <c r="AA105" s="892"/>
      <c r="AB105" s="892"/>
      <c r="AC105" s="892"/>
      <c r="AD105" s="892"/>
      <c r="AE105" s="892"/>
      <c r="AF105" s="892"/>
      <c r="AG105" s="892"/>
      <c r="AH105" s="892"/>
      <c r="AI105" s="892"/>
      <c r="AJ105" s="892"/>
      <c r="AK105" s="892"/>
      <c r="AL105" s="893"/>
      <c r="AM105" s="377"/>
      <c r="AN105" s="377"/>
      <c r="AO105" s="811" t="s">
        <v>389</v>
      </c>
      <c r="AP105" s="812"/>
      <c r="AQ105" s="812"/>
      <c r="AR105" s="812"/>
      <c r="AS105" s="812"/>
      <c r="AT105" s="812"/>
      <c r="AU105" s="812"/>
      <c r="AV105" s="812"/>
      <c r="AW105" s="812"/>
      <c r="AX105" s="813"/>
      <c r="AY105" s="377"/>
      <c r="AZ105" s="817">
        <f>IF(AND(AZ97&lt;&gt;0,BB103&lt;&gt;0),ROUND((AZ97-BB103)/180,2),0)</f>
        <v>0</v>
      </c>
      <c r="BA105" s="818"/>
      <c r="BB105" s="819"/>
      <c r="BC105" s="377"/>
      <c r="BD105" s="377"/>
      <c r="BE105" s="377"/>
      <c r="BF105" s="377"/>
      <c r="BG105" s="221"/>
      <c r="BH105" s="221"/>
      <c r="BI105" s="221"/>
      <c r="BJ105" s="221"/>
      <c r="BK105" s="221"/>
      <c r="BL105" s="221"/>
      <c r="BM105" s="221"/>
      <c r="BN105" s="221"/>
      <c r="BO105" s="221"/>
      <c r="BP105" s="221"/>
      <c r="BQ105" s="221"/>
      <c r="BR105" s="221"/>
      <c r="BS105" s="221"/>
      <c r="BT105" s="221"/>
      <c r="BU105" s="221"/>
      <c r="BV105" s="221"/>
      <c r="BW105" s="221"/>
      <c r="BX105" s="221"/>
      <c r="BY105" s="221"/>
      <c r="BZ105" s="221"/>
      <c r="CA105" s="427" t="s">
        <v>396</v>
      </c>
      <c r="CB105" s="426">
        <f>_xlfn.COUNTIFS($AK$50:$AK$98,"=X")</f>
        <v>0</v>
      </c>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DE105" s="270"/>
      <c r="DF105" s="27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c r="EB105" s="221"/>
      <c r="EC105" s="221"/>
      <c r="ED105" s="221"/>
      <c r="EE105" s="221"/>
      <c r="EF105" s="221"/>
      <c r="EG105" s="221"/>
      <c r="EH105" s="221"/>
      <c r="EI105" s="221"/>
      <c r="EJ105" s="221"/>
      <c r="EK105" s="221"/>
      <c r="EL105" s="221"/>
      <c r="EM105" s="221"/>
      <c r="EN105" s="221"/>
      <c r="EO105" s="221"/>
      <c r="EP105" s="221"/>
      <c r="EQ105" s="221"/>
      <c r="ER105" s="221"/>
      <c r="ES105" s="221"/>
      <c r="ET105" s="221"/>
      <c r="EU105" s="221"/>
      <c r="EV105" s="221"/>
      <c r="EW105" s="221"/>
      <c r="EX105" s="221"/>
      <c r="EY105" s="221"/>
      <c r="EZ105" s="221"/>
      <c r="FA105" s="221"/>
      <c r="FG105" s="270"/>
      <c r="FH105" s="271"/>
      <c r="FI105" s="221"/>
      <c r="FJ105" s="221"/>
      <c r="FK105" s="221"/>
      <c r="FL105" s="221"/>
      <c r="FM105" s="221"/>
      <c r="FN105" s="221"/>
      <c r="FO105" s="221"/>
      <c r="FP105" s="221"/>
      <c r="FQ105" s="221"/>
      <c r="FR105" s="221"/>
      <c r="FS105" s="221"/>
      <c r="FT105" s="221"/>
      <c r="FU105" s="221"/>
      <c r="FV105" s="221"/>
      <c r="FW105" s="221"/>
      <c r="FX105" s="221"/>
      <c r="FY105" s="221"/>
      <c r="FZ105" s="221"/>
      <c r="GA105" s="221"/>
      <c r="GB105" s="221"/>
      <c r="GC105" s="221"/>
      <c r="GD105" s="221"/>
      <c r="GE105" s="221"/>
      <c r="GF105" s="221"/>
      <c r="GG105" s="221"/>
      <c r="GH105" s="221"/>
      <c r="GI105" s="221"/>
      <c r="GJ105" s="221"/>
      <c r="GK105" s="221"/>
      <c r="GL105" s="221"/>
      <c r="GM105" s="221"/>
      <c r="GN105" s="221"/>
      <c r="GO105" s="221"/>
      <c r="GP105" s="221"/>
      <c r="GQ105" s="221"/>
      <c r="GR105" s="221"/>
      <c r="GS105" s="221"/>
      <c r="GT105" s="221"/>
      <c r="GU105" s="221"/>
      <c r="GV105" s="221"/>
      <c r="GW105" s="221"/>
      <c r="GX105" s="221"/>
      <c r="GY105" s="221"/>
      <c r="GZ105" s="221"/>
      <c r="HA105" s="221"/>
      <c r="HB105" s="221"/>
      <c r="HC105" s="221"/>
      <c r="HI105" s="270"/>
      <c r="HJ105" s="271"/>
      <c r="HK105" s="221"/>
      <c r="HL105" s="221"/>
      <c r="HM105" s="221"/>
      <c r="HN105" s="221"/>
      <c r="HO105" s="221"/>
      <c r="HP105" s="221"/>
      <c r="HQ105" s="221"/>
      <c r="HR105" s="221"/>
      <c r="HS105" s="221"/>
      <c r="HT105" s="221"/>
      <c r="HU105" s="221"/>
      <c r="HV105" s="221"/>
      <c r="HW105" s="221"/>
      <c r="HX105" s="221"/>
      <c r="HY105" s="221"/>
      <c r="HZ105" s="221"/>
      <c r="IA105" s="221"/>
      <c r="IB105" s="221"/>
      <c r="IC105" s="221"/>
      <c r="ID105" s="221"/>
      <c r="IE105" s="221"/>
      <c r="IF105" s="221"/>
      <c r="IG105" s="221"/>
      <c r="IH105" s="221"/>
      <c r="II105" s="221"/>
      <c r="IJ105" s="221"/>
      <c r="IK105" s="221"/>
      <c r="IL105" s="221"/>
      <c r="IM105" s="221"/>
      <c r="IN105" s="221"/>
      <c r="IO105" s="221"/>
      <c r="IP105" s="221"/>
      <c r="IQ105" s="221"/>
      <c r="IR105" s="221"/>
      <c r="IS105" s="221"/>
      <c r="IT105" s="221"/>
      <c r="IU105" s="221"/>
      <c r="IV105" s="221"/>
    </row>
    <row r="106" spans="1:256" s="272" customFormat="1" ht="20.25" customHeight="1">
      <c r="A106" s="377"/>
      <c r="B106" s="377"/>
      <c r="C106" s="381"/>
      <c r="D106" s="377"/>
      <c r="E106" s="377"/>
      <c r="F106" s="377"/>
      <c r="G106" s="377"/>
      <c r="H106" s="377"/>
      <c r="I106" s="894"/>
      <c r="J106" s="895"/>
      <c r="K106" s="895"/>
      <c r="L106" s="895"/>
      <c r="M106" s="895"/>
      <c r="N106" s="895"/>
      <c r="O106" s="895"/>
      <c r="P106" s="895"/>
      <c r="Q106" s="895"/>
      <c r="R106" s="895"/>
      <c r="S106" s="895"/>
      <c r="T106" s="895"/>
      <c r="U106" s="895"/>
      <c r="V106" s="895"/>
      <c r="W106" s="895"/>
      <c r="X106" s="895"/>
      <c r="Y106" s="895"/>
      <c r="Z106" s="895"/>
      <c r="AA106" s="895"/>
      <c r="AB106" s="895"/>
      <c r="AC106" s="895"/>
      <c r="AD106" s="895"/>
      <c r="AE106" s="895"/>
      <c r="AF106" s="895"/>
      <c r="AG106" s="895"/>
      <c r="AH106" s="895"/>
      <c r="AI106" s="895"/>
      <c r="AJ106" s="895"/>
      <c r="AK106" s="895"/>
      <c r="AL106" s="896"/>
      <c r="AM106" s="377"/>
      <c r="AN106" s="377"/>
      <c r="AO106" s="814"/>
      <c r="AP106" s="815"/>
      <c r="AQ106" s="815"/>
      <c r="AR106" s="815"/>
      <c r="AS106" s="815"/>
      <c r="AT106" s="815"/>
      <c r="AU106" s="815"/>
      <c r="AV106" s="815"/>
      <c r="AW106" s="815"/>
      <c r="AX106" s="816"/>
      <c r="AY106" s="377"/>
      <c r="AZ106" s="820"/>
      <c r="BA106" s="821"/>
      <c r="BB106" s="822"/>
      <c r="BC106" s="377"/>
      <c r="BD106" s="377"/>
      <c r="BE106" s="377"/>
      <c r="BF106" s="377"/>
      <c r="BG106" s="221"/>
      <c r="BH106" s="221"/>
      <c r="BI106" s="221"/>
      <c r="BJ106" s="221"/>
      <c r="BK106" s="221"/>
      <c r="BL106" s="221"/>
      <c r="BM106" s="221"/>
      <c r="BN106" s="221"/>
      <c r="BO106" s="221"/>
      <c r="BP106" s="221"/>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DE106" s="270"/>
      <c r="DF106" s="27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c r="EB106" s="221"/>
      <c r="EC106" s="221"/>
      <c r="ED106" s="221"/>
      <c r="EE106" s="221"/>
      <c r="EF106" s="221"/>
      <c r="EG106" s="221"/>
      <c r="EH106" s="221"/>
      <c r="EI106" s="221"/>
      <c r="EJ106" s="221"/>
      <c r="EK106" s="221"/>
      <c r="EL106" s="221"/>
      <c r="EM106" s="221"/>
      <c r="EN106" s="221"/>
      <c r="EO106" s="221"/>
      <c r="EP106" s="221"/>
      <c r="EQ106" s="221"/>
      <c r="ER106" s="221"/>
      <c r="ES106" s="221"/>
      <c r="ET106" s="221"/>
      <c r="EU106" s="221"/>
      <c r="EV106" s="221"/>
      <c r="EW106" s="221"/>
      <c r="EX106" s="221"/>
      <c r="EY106" s="221"/>
      <c r="EZ106" s="221"/>
      <c r="FA106" s="221"/>
      <c r="FG106" s="270"/>
      <c r="FH106" s="271"/>
      <c r="FI106" s="221"/>
      <c r="FJ106" s="221"/>
      <c r="FK106" s="221"/>
      <c r="FL106" s="221"/>
      <c r="FM106" s="221"/>
      <c r="FN106" s="221"/>
      <c r="FO106" s="221"/>
      <c r="FP106" s="221"/>
      <c r="FQ106" s="221"/>
      <c r="FR106" s="221"/>
      <c r="FS106" s="221"/>
      <c r="FT106" s="221"/>
      <c r="FU106" s="221"/>
      <c r="FV106" s="221"/>
      <c r="FW106" s="221"/>
      <c r="FX106" s="221"/>
      <c r="FY106" s="221"/>
      <c r="FZ106" s="221"/>
      <c r="GA106" s="221"/>
      <c r="GB106" s="221"/>
      <c r="GC106" s="221"/>
      <c r="GD106" s="221"/>
      <c r="GE106" s="221"/>
      <c r="GF106" s="221"/>
      <c r="GG106" s="221"/>
      <c r="GH106" s="221"/>
      <c r="GI106" s="221"/>
      <c r="GJ106" s="221"/>
      <c r="GK106" s="221"/>
      <c r="GL106" s="221"/>
      <c r="GM106" s="221"/>
      <c r="GN106" s="221"/>
      <c r="GO106" s="221"/>
      <c r="GP106" s="221"/>
      <c r="GQ106" s="221"/>
      <c r="GR106" s="221"/>
      <c r="GS106" s="221"/>
      <c r="GT106" s="221"/>
      <c r="GU106" s="221"/>
      <c r="GV106" s="221"/>
      <c r="GW106" s="221"/>
      <c r="GX106" s="221"/>
      <c r="GY106" s="221"/>
      <c r="GZ106" s="221"/>
      <c r="HA106" s="221"/>
      <c r="HB106" s="221"/>
      <c r="HC106" s="221"/>
      <c r="HI106" s="270"/>
      <c r="HJ106" s="271"/>
      <c r="HK106" s="221"/>
      <c r="HL106" s="221"/>
      <c r="HM106" s="221"/>
      <c r="HN106" s="221"/>
      <c r="HO106" s="221"/>
      <c r="HP106" s="221"/>
      <c r="HQ106" s="221"/>
      <c r="HR106" s="221"/>
      <c r="HS106" s="221"/>
      <c r="HT106" s="221"/>
      <c r="HU106" s="221"/>
      <c r="HV106" s="221"/>
      <c r="HW106" s="221"/>
      <c r="HX106" s="221"/>
      <c r="HY106" s="221"/>
      <c r="HZ106" s="221"/>
      <c r="IA106" s="221"/>
      <c r="IB106" s="221"/>
      <c r="IC106" s="221"/>
      <c r="ID106" s="221"/>
      <c r="IE106" s="221"/>
      <c r="IF106" s="221"/>
      <c r="IG106" s="221"/>
      <c r="IH106" s="221"/>
      <c r="II106" s="221"/>
      <c r="IJ106" s="221"/>
      <c r="IK106" s="221"/>
      <c r="IL106" s="221"/>
      <c r="IM106" s="221"/>
      <c r="IN106" s="221"/>
      <c r="IO106" s="221"/>
      <c r="IP106" s="221"/>
      <c r="IQ106" s="221"/>
      <c r="IR106" s="221"/>
      <c r="IS106" s="221"/>
      <c r="IT106" s="221"/>
      <c r="IU106" s="221"/>
      <c r="IV106" s="221"/>
    </row>
    <row r="107" spans="1:256" s="272" customFormat="1" ht="21.75" customHeight="1">
      <c r="A107" s="377"/>
      <c r="B107" s="377"/>
      <c r="C107" s="381"/>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c r="AN107" s="377"/>
      <c r="AO107" s="377"/>
      <c r="AP107" s="377"/>
      <c r="AQ107" s="377"/>
      <c r="AR107" s="377"/>
      <c r="AS107" s="377"/>
      <c r="AT107" s="377"/>
      <c r="AU107" s="377"/>
      <c r="AV107" s="377"/>
      <c r="AW107" s="377"/>
      <c r="AX107" s="377"/>
      <c r="AY107" s="377"/>
      <c r="AZ107" s="377"/>
      <c r="BA107" s="377"/>
      <c r="BB107" s="377"/>
      <c r="BC107" s="377"/>
      <c r="BD107" s="377"/>
      <c r="BE107" s="377"/>
      <c r="BF107" s="377"/>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DE107" s="270"/>
      <c r="DF107" s="27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c r="EA107" s="221"/>
      <c r="EB107" s="221"/>
      <c r="EC107" s="221"/>
      <c r="ED107" s="221"/>
      <c r="EE107" s="221"/>
      <c r="EF107" s="221"/>
      <c r="EG107" s="221"/>
      <c r="EH107" s="221"/>
      <c r="EI107" s="221"/>
      <c r="EJ107" s="221"/>
      <c r="EK107" s="221"/>
      <c r="EL107" s="221"/>
      <c r="EM107" s="221"/>
      <c r="EN107" s="221"/>
      <c r="EO107" s="221"/>
      <c r="EP107" s="221"/>
      <c r="EQ107" s="221"/>
      <c r="ER107" s="221"/>
      <c r="ES107" s="221"/>
      <c r="ET107" s="221"/>
      <c r="EU107" s="221"/>
      <c r="EV107" s="221"/>
      <c r="EW107" s="221"/>
      <c r="EX107" s="221"/>
      <c r="EY107" s="221"/>
      <c r="EZ107" s="221"/>
      <c r="FA107" s="221"/>
      <c r="FG107" s="270"/>
      <c r="FH107" s="271"/>
      <c r="FI107" s="221"/>
      <c r="FJ107" s="221"/>
      <c r="FK107" s="221"/>
      <c r="FL107" s="221"/>
      <c r="FM107" s="221"/>
      <c r="FN107" s="221"/>
      <c r="FO107" s="221"/>
      <c r="FP107" s="221"/>
      <c r="FQ107" s="221"/>
      <c r="FR107" s="221"/>
      <c r="FS107" s="221"/>
      <c r="FT107" s="221"/>
      <c r="FU107" s="221"/>
      <c r="FV107" s="221"/>
      <c r="FW107" s="221"/>
      <c r="FX107" s="221"/>
      <c r="FY107" s="221"/>
      <c r="FZ107" s="221"/>
      <c r="GA107" s="221"/>
      <c r="GB107" s="221"/>
      <c r="GC107" s="221"/>
      <c r="GD107" s="221"/>
      <c r="GE107" s="221"/>
      <c r="GF107" s="221"/>
      <c r="GG107" s="221"/>
      <c r="GH107" s="221"/>
      <c r="GI107" s="221"/>
      <c r="GJ107" s="221"/>
      <c r="GK107" s="221"/>
      <c r="GL107" s="221"/>
      <c r="GM107" s="221"/>
      <c r="GN107" s="221"/>
      <c r="GO107" s="221"/>
      <c r="GP107" s="221"/>
      <c r="GQ107" s="221"/>
      <c r="GR107" s="221"/>
      <c r="GS107" s="221"/>
      <c r="GT107" s="221"/>
      <c r="GU107" s="221"/>
      <c r="GV107" s="221"/>
      <c r="GW107" s="221"/>
      <c r="GX107" s="221"/>
      <c r="GY107" s="221"/>
      <c r="GZ107" s="221"/>
      <c r="HA107" s="221"/>
      <c r="HB107" s="221"/>
      <c r="HC107" s="221"/>
      <c r="HI107" s="270"/>
      <c r="HJ107" s="271"/>
      <c r="HK107" s="221"/>
      <c r="HL107" s="221"/>
      <c r="HM107" s="221"/>
      <c r="HN107" s="221"/>
      <c r="HO107" s="221"/>
      <c r="HP107" s="221"/>
      <c r="HQ107" s="221"/>
      <c r="HR107" s="221"/>
      <c r="HS107" s="221"/>
      <c r="HT107" s="221"/>
      <c r="HU107" s="221"/>
      <c r="HV107" s="221"/>
      <c r="HW107" s="221"/>
      <c r="HX107" s="221"/>
      <c r="HY107" s="221"/>
      <c r="HZ107" s="221"/>
      <c r="IA107" s="221"/>
      <c r="IB107" s="221"/>
      <c r="IC107" s="221"/>
      <c r="ID107" s="221"/>
      <c r="IE107" s="221"/>
      <c r="IF107" s="221"/>
      <c r="IG107" s="221"/>
      <c r="IH107" s="221"/>
      <c r="II107" s="221"/>
      <c r="IJ107" s="221"/>
      <c r="IK107" s="221"/>
      <c r="IL107" s="221"/>
      <c r="IM107" s="221"/>
      <c r="IN107" s="221"/>
      <c r="IO107" s="221"/>
      <c r="IP107" s="221"/>
      <c r="IQ107" s="221"/>
      <c r="IR107" s="221"/>
      <c r="IS107" s="221"/>
      <c r="IT107" s="221"/>
      <c r="IU107" s="221"/>
      <c r="IV107" s="221"/>
    </row>
    <row r="108" spans="1:84" s="274" customFormat="1" ht="34.5" customHeight="1">
      <c r="A108" s="201"/>
      <c r="B108" s="409"/>
      <c r="C108" s="410"/>
      <c r="D108" s="410"/>
      <c r="E108" s="410"/>
      <c r="F108" s="410"/>
      <c r="G108" s="410"/>
      <c r="H108" s="410"/>
      <c r="I108" s="856" t="s">
        <v>392</v>
      </c>
      <c r="J108" s="857"/>
      <c r="K108" s="857"/>
      <c r="L108" s="857"/>
      <c r="M108" s="857"/>
      <c r="N108" s="857"/>
      <c r="O108" s="857"/>
      <c r="P108" s="858"/>
      <c r="Q108" s="858"/>
      <c r="R108" s="858"/>
      <c r="S108" s="858"/>
      <c r="T108" s="858"/>
      <c r="U108" s="858"/>
      <c r="V108" s="858"/>
      <c r="W108" s="858"/>
      <c r="X108" s="858"/>
      <c r="Y108" s="858"/>
      <c r="Z108" s="858"/>
      <c r="AA108" s="859"/>
      <c r="AB108" s="743">
        <f>IF(AZ52&lt;&gt;0,AZ52,IF(AZ62&lt;&gt;0,AZ62,IF(AZ77&lt;&gt;0,AZ77,IF(AZ91&lt;&gt;0,AZ91,IF(AZ105&lt;&gt;0,AZ105,0)))))</f>
        <v>0</v>
      </c>
      <c r="AC108" s="860"/>
      <c r="AD108" s="860"/>
      <c r="AE108" s="860"/>
      <c r="AF108" s="860"/>
      <c r="AG108" s="860"/>
      <c r="AH108" s="860"/>
      <c r="AI108" s="860"/>
      <c r="AJ108" s="860"/>
      <c r="AK108" s="860"/>
      <c r="AL108" s="861"/>
      <c r="AP108" s="205"/>
      <c r="AQ108" s="205"/>
      <c r="AR108" s="205"/>
      <c r="AS108" s="205"/>
      <c r="AT108" s="217"/>
      <c r="AU108" s="217"/>
      <c r="AV108" s="217"/>
      <c r="AW108" s="273"/>
      <c r="AZ108" s="224"/>
      <c r="CA108" s="276"/>
      <c r="CB108" s="338"/>
      <c r="CC108" s="338"/>
      <c r="CD108" s="201"/>
      <c r="CF108" s="201"/>
    </row>
    <row r="109" spans="1:84" s="274" customFormat="1" ht="20.25" customHeight="1">
      <c r="A109" s="201"/>
      <c r="B109" s="409"/>
      <c r="C109" s="410"/>
      <c r="D109" s="410"/>
      <c r="E109" s="410"/>
      <c r="F109" s="410"/>
      <c r="G109" s="410"/>
      <c r="H109" s="410"/>
      <c r="I109" s="862"/>
      <c r="J109" s="863"/>
      <c r="K109" s="863"/>
      <c r="L109" s="863"/>
      <c r="M109" s="863"/>
      <c r="N109" s="863"/>
      <c r="O109" s="863"/>
      <c r="P109" s="864"/>
      <c r="Q109" s="864"/>
      <c r="R109" s="864"/>
      <c r="S109" s="864"/>
      <c r="T109" s="864"/>
      <c r="U109" s="864"/>
      <c r="V109" s="864"/>
      <c r="W109" s="864"/>
      <c r="X109" s="864"/>
      <c r="Y109" s="864"/>
      <c r="Z109" s="864"/>
      <c r="AA109" s="864"/>
      <c r="AB109" s="866"/>
      <c r="AC109" s="867"/>
      <c r="AD109" s="867"/>
      <c r="AE109" s="868"/>
      <c r="AF109" s="868"/>
      <c r="AG109" s="868"/>
      <c r="AH109" s="868"/>
      <c r="AI109" s="868"/>
      <c r="AJ109" s="868"/>
      <c r="AK109" s="868"/>
      <c r="AL109" s="868"/>
      <c r="AM109" s="414"/>
      <c r="AN109" s="411"/>
      <c r="AO109" s="411"/>
      <c r="AP109" s="205"/>
      <c r="AQ109" s="205"/>
      <c r="AR109" s="205"/>
      <c r="AS109" s="205"/>
      <c r="AT109" s="217"/>
      <c r="AU109" s="217"/>
      <c r="AV109" s="217"/>
      <c r="AW109" s="273"/>
      <c r="AZ109" s="224"/>
      <c r="CA109" s="276"/>
      <c r="CB109" s="338"/>
      <c r="CC109" s="338"/>
      <c r="CD109" s="201"/>
      <c r="CF109" s="201"/>
    </row>
    <row r="110" spans="1:84" s="274" customFormat="1" ht="20.25" customHeight="1">
      <c r="A110" s="201"/>
      <c r="B110" s="409"/>
      <c r="C110" s="410"/>
      <c r="D110" s="410"/>
      <c r="E110" s="410"/>
      <c r="F110" s="410"/>
      <c r="G110" s="410"/>
      <c r="H110" s="410"/>
      <c r="I110" s="865"/>
      <c r="J110" s="865"/>
      <c r="K110" s="865"/>
      <c r="L110" s="865"/>
      <c r="M110" s="865"/>
      <c r="N110" s="865"/>
      <c r="O110" s="865"/>
      <c r="P110" s="865"/>
      <c r="Q110" s="865"/>
      <c r="R110" s="865"/>
      <c r="S110" s="865"/>
      <c r="T110" s="865"/>
      <c r="U110" s="865"/>
      <c r="V110" s="865"/>
      <c r="W110" s="865"/>
      <c r="X110" s="865"/>
      <c r="Y110" s="865"/>
      <c r="Z110" s="865"/>
      <c r="AA110" s="865"/>
      <c r="AB110" s="869"/>
      <c r="AC110" s="869"/>
      <c r="AD110" s="869"/>
      <c r="AE110" s="869"/>
      <c r="AF110" s="869"/>
      <c r="AG110" s="869"/>
      <c r="AH110" s="869"/>
      <c r="AI110" s="869"/>
      <c r="AJ110" s="869"/>
      <c r="AK110" s="869"/>
      <c r="AL110" s="869"/>
      <c r="AM110" s="413"/>
      <c r="AN110" s="413"/>
      <c r="AO110" s="413"/>
      <c r="AP110" s="205"/>
      <c r="AQ110" s="205"/>
      <c r="AR110" s="205"/>
      <c r="AS110" s="205"/>
      <c r="AT110" s="217"/>
      <c r="AU110" s="217"/>
      <c r="AV110" s="217"/>
      <c r="AW110" s="273"/>
      <c r="AZ110" s="224"/>
      <c r="CA110" s="276"/>
      <c r="CB110" s="338"/>
      <c r="CC110" s="338"/>
      <c r="CD110" s="201"/>
      <c r="CF110" s="201"/>
    </row>
    <row r="111" spans="1:84" s="274" customFormat="1" ht="20.25" customHeight="1">
      <c r="A111" s="201"/>
      <c r="B111" s="407"/>
      <c r="C111" s="145"/>
      <c r="D111" s="145"/>
      <c r="E111" s="145"/>
      <c r="F111" s="145"/>
      <c r="G111" s="145"/>
      <c r="H111" s="145"/>
      <c r="I111" s="145"/>
      <c r="J111" s="145"/>
      <c r="K111" s="145"/>
      <c r="L111" s="145"/>
      <c r="M111" s="145"/>
      <c r="N111" s="145"/>
      <c r="O111" s="408"/>
      <c r="P111" s="408"/>
      <c r="Q111" s="408"/>
      <c r="R111" s="408"/>
      <c r="S111" s="408"/>
      <c r="T111" s="408"/>
      <c r="U111" s="408"/>
      <c r="AB111" s="412"/>
      <c r="AC111" s="412"/>
      <c r="AD111" s="412"/>
      <c r="AE111" s="412"/>
      <c r="AF111" s="415"/>
      <c r="AG111" s="415"/>
      <c r="AH111" s="415"/>
      <c r="AI111" s="415"/>
      <c r="AJ111" s="415"/>
      <c r="AK111" s="415"/>
      <c r="AL111" s="415"/>
      <c r="AM111" s="414"/>
      <c r="AN111" s="411"/>
      <c r="AO111" s="411"/>
      <c r="AP111" s="205"/>
      <c r="AQ111" s="205"/>
      <c r="AR111" s="205"/>
      <c r="AS111" s="205"/>
      <c r="AT111" s="217"/>
      <c r="AU111" s="217"/>
      <c r="AV111" s="217"/>
      <c r="AW111" s="273"/>
      <c r="AZ111" s="224"/>
      <c r="CA111" s="836"/>
      <c r="CB111" s="837"/>
      <c r="CC111" s="838"/>
      <c r="CD111" s="201"/>
      <c r="CF111" s="201"/>
    </row>
    <row r="112" spans="1:58" ht="9" customHeight="1" thickBot="1">
      <c r="A112" s="320"/>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21"/>
      <c r="AO112" s="335"/>
      <c r="AP112" s="335"/>
      <c r="AQ112" s="335"/>
      <c r="AR112" s="337"/>
      <c r="AS112" s="326"/>
      <c r="AT112" s="324"/>
      <c r="AU112" s="325"/>
      <c r="AV112" s="325"/>
      <c r="AW112" s="325"/>
      <c r="AX112" s="323"/>
      <c r="AY112" s="323"/>
      <c r="AZ112" s="323"/>
      <c r="BA112" s="323"/>
      <c r="BB112" s="323"/>
      <c r="BC112" s="323"/>
      <c r="BD112" s="323"/>
      <c r="BE112" s="323"/>
      <c r="BF112" s="323"/>
    </row>
    <row r="113" spans="1:57" s="218" customFormat="1" ht="9" customHeight="1" thickTop="1">
      <c r="A113" s="207"/>
      <c r="B113" s="205"/>
      <c r="C113" s="205"/>
      <c r="D113" s="208"/>
      <c r="E113" s="209"/>
      <c r="F113" s="205"/>
      <c r="G113" s="339"/>
      <c r="H113" s="339"/>
      <c r="I113" s="339"/>
      <c r="J113" s="339"/>
      <c r="K113" s="339"/>
      <c r="L113" s="340"/>
      <c r="M113" s="339"/>
      <c r="N113" s="339"/>
      <c r="O113" s="339"/>
      <c r="P113" s="339"/>
      <c r="Q113" s="207"/>
      <c r="R113" s="339"/>
      <c r="S113" s="339"/>
      <c r="T113" s="339"/>
      <c r="U113" s="339"/>
      <c r="V113" s="339"/>
      <c r="W113" s="205"/>
      <c r="X113" s="275"/>
      <c r="Y113" s="275"/>
      <c r="Z113" s="205"/>
      <c r="AA113" s="205"/>
      <c r="AB113" s="205"/>
      <c r="AC113" s="205"/>
      <c r="AD113" s="205"/>
      <c r="AE113" s="205"/>
      <c r="AF113" s="210"/>
      <c r="AG113" s="205"/>
      <c r="AH113" s="205"/>
      <c r="AI113" s="205"/>
      <c r="AJ113" s="205"/>
      <c r="AK113" s="205"/>
      <c r="AL113" s="205"/>
      <c r="AM113" s="205"/>
      <c r="AN113" s="205"/>
      <c r="AO113" s="205"/>
      <c r="AP113" s="205"/>
      <c r="AQ113" s="205"/>
      <c r="AR113" s="205"/>
      <c r="AS113" s="205"/>
      <c r="AT113" s="217"/>
      <c r="AU113" s="217"/>
      <c r="AV113" s="217"/>
      <c r="AW113" s="205"/>
      <c r="AX113" s="205"/>
      <c r="AY113" s="205"/>
      <c r="AZ113" s="205"/>
      <c r="BA113" s="205"/>
      <c r="BB113" s="205"/>
      <c r="BC113" s="205"/>
      <c r="BD113" s="205"/>
      <c r="BE113" s="205"/>
    </row>
    <row r="114" spans="1:57" s="218" customFormat="1" ht="47.25" customHeight="1">
      <c r="A114" s="716" t="s">
        <v>336</v>
      </c>
      <c r="B114" s="717"/>
      <c r="C114" s="717"/>
      <c r="D114" s="717"/>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7"/>
      <c r="AA114" s="717"/>
      <c r="AB114" s="717"/>
      <c r="AC114" s="717"/>
      <c r="AD114" s="717"/>
      <c r="AE114" s="717"/>
      <c r="AF114" s="717"/>
      <c r="AG114" s="717"/>
      <c r="AH114" s="717"/>
      <c r="AI114" s="717"/>
      <c r="AJ114" s="717"/>
      <c r="AK114" s="717"/>
      <c r="AL114" s="717"/>
      <c r="AM114" s="717"/>
      <c r="AN114" s="717"/>
      <c r="AO114" s="717"/>
      <c r="AP114" s="717"/>
      <c r="AQ114" s="717"/>
      <c r="AR114" s="717"/>
      <c r="AS114" s="717"/>
      <c r="AT114" s="717"/>
      <c r="AU114" s="717"/>
      <c r="AV114" s="717"/>
      <c r="AW114" s="717"/>
      <c r="AX114" s="717"/>
      <c r="AY114" s="717"/>
      <c r="AZ114" s="717"/>
      <c r="BA114" s="717"/>
      <c r="BB114" s="205"/>
      <c r="BC114" s="205"/>
      <c r="BD114" s="205"/>
      <c r="BE114" s="205"/>
    </row>
    <row r="115" spans="1:52" ht="9" customHeight="1">
      <c r="A115" s="201"/>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6"/>
      <c r="AO115" s="332"/>
      <c r="AP115" s="332"/>
      <c r="AQ115" s="332"/>
      <c r="AR115" s="336"/>
      <c r="AS115" s="214"/>
      <c r="AT115" s="214"/>
      <c r="AU115" s="278"/>
      <c r="AV115" s="278"/>
      <c r="AW115" s="278"/>
      <c r="AX115" s="222"/>
      <c r="AY115" s="222"/>
      <c r="AZ115" s="222"/>
    </row>
    <row r="116" spans="1:57" s="218" customFormat="1" ht="33.75" customHeight="1" thickBot="1">
      <c r="A116" s="205"/>
      <c r="B116" s="705" t="s">
        <v>95</v>
      </c>
      <c r="C116" s="746"/>
      <c r="D116" s="746"/>
      <c r="E116" s="746"/>
      <c r="F116" s="746"/>
      <c r="G116" s="746"/>
      <c r="H116" s="746"/>
      <c r="I116" s="746"/>
      <c r="J116" s="746"/>
      <c r="K116" s="746"/>
      <c r="L116" s="746"/>
      <c r="M116" s="746"/>
      <c r="N116" s="747"/>
      <c r="O116" s="705" t="s">
        <v>335</v>
      </c>
      <c r="P116" s="596"/>
      <c r="Q116" s="596"/>
      <c r="R116" s="596"/>
      <c r="S116" s="596"/>
      <c r="T116" s="596"/>
      <c r="U116" s="597"/>
      <c r="V116" s="705" t="s">
        <v>338</v>
      </c>
      <c r="W116" s="596"/>
      <c r="X116" s="596"/>
      <c r="Y116" s="596"/>
      <c r="Z116" s="596"/>
      <c r="AA116" s="597"/>
      <c r="AB116" s="705" t="s">
        <v>339</v>
      </c>
      <c r="AC116" s="596"/>
      <c r="AD116" s="596"/>
      <c r="AE116" s="596"/>
      <c r="AF116" s="596"/>
      <c r="AG116" s="596"/>
      <c r="AH116" s="596"/>
      <c r="AI116" s="596"/>
      <c r="AJ116" s="596"/>
      <c r="AK116" s="596"/>
      <c r="AL116" s="596"/>
      <c r="AM116" s="596"/>
      <c r="AN116" s="596"/>
      <c r="AO116" s="597"/>
      <c r="AP116" s="728" t="s">
        <v>337</v>
      </c>
      <c r="AQ116" s="728"/>
      <c r="AR116" s="728"/>
      <c r="AS116" s="728"/>
      <c r="AT116" s="728"/>
      <c r="AU116" s="748" t="s">
        <v>165</v>
      </c>
      <c r="AV116" s="749"/>
      <c r="AW116" s="749"/>
      <c r="AX116" s="749"/>
      <c r="AY116" s="749"/>
      <c r="AZ116" s="750"/>
      <c r="BA116" s="205"/>
      <c r="BB116" s="205"/>
      <c r="BC116" s="205"/>
      <c r="BD116" s="205"/>
      <c r="BE116" s="205"/>
    </row>
    <row r="117" spans="1:82" s="218" customFormat="1" ht="48" customHeight="1" thickBot="1">
      <c r="A117" s="205"/>
      <c r="B117" s="706"/>
      <c r="C117" s="707"/>
      <c r="D117" s="707"/>
      <c r="E117" s="707"/>
      <c r="F117" s="707"/>
      <c r="G117" s="707"/>
      <c r="H117" s="707"/>
      <c r="I117" s="707"/>
      <c r="J117" s="707"/>
      <c r="K117" s="707"/>
      <c r="L117" s="707"/>
      <c r="M117" s="707"/>
      <c r="N117" s="708"/>
      <c r="O117" s="706"/>
      <c r="P117" s="707"/>
      <c r="Q117" s="707"/>
      <c r="R117" s="707"/>
      <c r="S117" s="707"/>
      <c r="T117" s="707"/>
      <c r="U117" s="708"/>
      <c r="V117" s="706"/>
      <c r="W117" s="707"/>
      <c r="X117" s="707"/>
      <c r="Y117" s="707"/>
      <c r="Z117" s="707"/>
      <c r="AA117" s="708"/>
      <c r="AB117" s="709"/>
      <c r="AC117" s="710"/>
      <c r="AD117" s="710"/>
      <c r="AE117" s="710"/>
      <c r="AF117" s="710"/>
      <c r="AG117" s="710"/>
      <c r="AH117" s="710"/>
      <c r="AI117" s="710"/>
      <c r="AJ117" s="710"/>
      <c r="AK117" s="710"/>
      <c r="AL117" s="710"/>
      <c r="AM117" s="710"/>
      <c r="AN117" s="710"/>
      <c r="AO117" s="711"/>
      <c r="AP117" s="712"/>
      <c r="AQ117" s="712"/>
      <c r="AR117" s="712"/>
      <c r="AS117" s="712"/>
      <c r="AT117" s="712"/>
      <c r="AU117" s="713"/>
      <c r="AV117" s="714"/>
      <c r="AW117" s="714"/>
      <c r="AX117" s="714"/>
      <c r="AY117" s="714"/>
      <c r="AZ117" s="715"/>
      <c r="BA117" s="205"/>
      <c r="BB117" s="205"/>
      <c r="BC117" s="205"/>
      <c r="BD117" s="205"/>
      <c r="BE117" s="205"/>
      <c r="CA117" s="779">
        <f>IF($AU$126&lt;=30000,28,0)</f>
        <v>28</v>
      </c>
      <c r="CB117" s="780"/>
      <c r="CC117" s="781"/>
      <c r="CD117" s="218" t="s">
        <v>166</v>
      </c>
    </row>
    <row r="118" spans="1:82" s="218" customFormat="1" ht="48" customHeight="1" thickBot="1">
      <c r="A118" s="205"/>
      <c r="B118" s="706"/>
      <c r="C118" s="707"/>
      <c r="D118" s="707"/>
      <c r="E118" s="707"/>
      <c r="F118" s="707"/>
      <c r="G118" s="707"/>
      <c r="H118" s="707"/>
      <c r="I118" s="707"/>
      <c r="J118" s="707"/>
      <c r="K118" s="707"/>
      <c r="L118" s="707"/>
      <c r="M118" s="707"/>
      <c r="N118" s="708"/>
      <c r="O118" s="706"/>
      <c r="P118" s="707"/>
      <c r="Q118" s="707"/>
      <c r="R118" s="707"/>
      <c r="S118" s="707"/>
      <c r="T118" s="707"/>
      <c r="U118" s="708"/>
      <c r="V118" s="706" t="s">
        <v>147</v>
      </c>
      <c r="W118" s="707"/>
      <c r="X118" s="707"/>
      <c r="Y118" s="707"/>
      <c r="Z118" s="707"/>
      <c r="AA118" s="708"/>
      <c r="AB118" s="709"/>
      <c r="AC118" s="710"/>
      <c r="AD118" s="710"/>
      <c r="AE118" s="710"/>
      <c r="AF118" s="710"/>
      <c r="AG118" s="710"/>
      <c r="AH118" s="710"/>
      <c r="AI118" s="710"/>
      <c r="AJ118" s="710"/>
      <c r="AK118" s="710"/>
      <c r="AL118" s="710"/>
      <c r="AM118" s="710"/>
      <c r="AN118" s="710"/>
      <c r="AO118" s="711"/>
      <c r="AP118" s="712"/>
      <c r="AQ118" s="712"/>
      <c r="AR118" s="712"/>
      <c r="AS118" s="712"/>
      <c r="AT118" s="712"/>
      <c r="AU118" s="713"/>
      <c r="AV118" s="714"/>
      <c r="AW118" s="714"/>
      <c r="AX118" s="714"/>
      <c r="AY118" s="714"/>
      <c r="AZ118" s="715"/>
      <c r="BA118" s="205"/>
      <c r="BB118" s="205"/>
      <c r="BC118" s="205"/>
      <c r="BD118" s="205"/>
      <c r="BE118" s="205"/>
      <c r="CA118" s="779">
        <f>IF(AND($AU$126&gt;30000,$AU$126&lt;=50000),25,0)</f>
        <v>0</v>
      </c>
      <c r="CB118" s="780"/>
      <c r="CC118" s="781"/>
      <c r="CD118" s="218" t="s">
        <v>167</v>
      </c>
    </row>
    <row r="119" spans="1:82" s="218" customFormat="1" ht="48" customHeight="1" thickBot="1">
      <c r="A119" s="205"/>
      <c r="B119" s="706"/>
      <c r="C119" s="707"/>
      <c r="D119" s="707"/>
      <c r="E119" s="707"/>
      <c r="F119" s="707"/>
      <c r="G119" s="707"/>
      <c r="H119" s="707"/>
      <c r="I119" s="707"/>
      <c r="J119" s="707"/>
      <c r="K119" s="707"/>
      <c r="L119" s="707"/>
      <c r="M119" s="707"/>
      <c r="N119" s="708"/>
      <c r="O119" s="706"/>
      <c r="P119" s="707"/>
      <c r="Q119" s="707"/>
      <c r="R119" s="707"/>
      <c r="S119" s="707"/>
      <c r="T119" s="707"/>
      <c r="U119" s="708"/>
      <c r="V119" s="706" t="s">
        <v>147</v>
      </c>
      <c r="W119" s="707"/>
      <c r="X119" s="707"/>
      <c r="Y119" s="707"/>
      <c r="Z119" s="707"/>
      <c r="AA119" s="708"/>
      <c r="AB119" s="709"/>
      <c r="AC119" s="710"/>
      <c r="AD119" s="710"/>
      <c r="AE119" s="710"/>
      <c r="AF119" s="710"/>
      <c r="AG119" s="710"/>
      <c r="AH119" s="710"/>
      <c r="AI119" s="710"/>
      <c r="AJ119" s="710"/>
      <c r="AK119" s="710"/>
      <c r="AL119" s="710"/>
      <c r="AM119" s="710"/>
      <c r="AN119" s="710"/>
      <c r="AO119" s="711"/>
      <c r="AP119" s="712"/>
      <c r="AQ119" s="712"/>
      <c r="AR119" s="712"/>
      <c r="AS119" s="712"/>
      <c r="AT119" s="712"/>
      <c r="AU119" s="713"/>
      <c r="AV119" s="714"/>
      <c r="AW119" s="714"/>
      <c r="AX119" s="714"/>
      <c r="AY119" s="714"/>
      <c r="AZ119" s="715"/>
      <c r="BA119" s="205"/>
      <c r="BB119" s="205"/>
      <c r="BC119" s="205"/>
      <c r="BD119" s="205"/>
      <c r="BE119" s="205"/>
      <c r="CA119" s="779">
        <f>IF(AND($AU$126&gt;50000,$AU$126&lt;=75000),20,0)</f>
        <v>0</v>
      </c>
      <c r="CB119" s="780"/>
      <c r="CC119" s="781"/>
      <c r="CD119" s="218" t="s">
        <v>168</v>
      </c>
    </row>
    <row r="120" spans="1:81" s="218" customFormat="1" ht="48" customHeight="1" thickBot="1">
      <c r="A120" s="205"/>
      <c r="B120" s="706"/>
      <c r="C120" s="707"/>
      <c r="D120" s="707"/>
      <c r="E120" s="707"/>
      <c r="F120" s="707"/>
      <c r="G120" s="707"/>
      <c r="H120" s="707"/>
      <c r="I120" s="707"/>
      <c r="J120" s="707"/>
      <c r="K120" s="707"/>
      <c r="L120" s="707"/>
      <c r="M120" s="707"/>
      <c r="N120" s="708"/>
      <c r="O120" s="706"/>
      <c r="P120" s="707"/>
      <c r="Q120" s="707"/>
      <c r="R120" s="707"/>
      <c r="S120" s="707"/>
      <c r="T120" s="707"/>
      <c r="U120" s="708"/>
      <c r="V120" s="706"/>
      <c r="W120" s="707"/>
      <c r="X120" s="707"/>
      <c r="Y120" s="707"/>
      <c r="Z120" s="707"/>
      <c r="AA120" s="708"/>
      <c r="AB120" s="709"/>
      <c r="AC120" s="710"/>
      <c r="AD120" s="710"/>
      <c r="AE120" s="710"/>
      <c r="AF120" s="710"/>
      <c r="AG120" s="710"/>
      <c r="AH120" s="710"/>
      <c r="AI120" s="710"/>
      <c r="AJ120" s="710"/>
      <c r="AK120" s="710"/>
      <c r="AL120" s="710"/>
      <c r="AM120" s="710"/>
      <c r="AN120" s="710"/>
      <c r="AO120" s="711"/>
      <c r="AP120" s="712"/>
      <c r="AQ120" s="712"/>
      <c r="AR120" s="712"/>
      <c r="AS120" s="712"/>
      <c r="AT120" s="712"/>
      <c r="AU120" s="713"/>
      <c r="AV120" s="714"/>
      <c r="AW120" s="714"/>
      <c r="AX120" s="714"/>
      <c r="AY120" s="714"/>
      <c r="AZ120" s="715"/>
      <c r="BA120" s="205"/>
      <c r="BB120" s="205"/>
      <c r="BC120" s="205"/>
      <c r="BD120" s="205"/>
      <c r="BE120" s="205"/>
      <c r="CA120" s="305"/>
      <c r="CB120" s="306"/>
      <c r="CC120" s="307"/>
    </row>
    <row r="121" spans="1:81" s="218" customFormat="1" ht="48" customHeight="1" thickBot="1">
      <c r="A121" s="205"/>
      <c r="B121" s="706"/>
      <c r="C121" s="707"/>
      <c r="D121" s="707"/>
      <c r="E121" s="707"/>
      <c r="F121" s="707"/>
      <c r="G121" s="707"/>
      <c r="H121" s="707"/>
      <c r="I121" s="707"/>
      <c r="J121" s="707"/>
      <c r="K121" s="707"/>
      <c r="L121" s="707"/>
      <c r="M121" s="707"/>
      <c r="N121" s="708"/>
      <c r="O121" s="706"/>
      <c r="P121" s="707"/>
      <c r="Q121" s="707"/>
      <c r="R121" s="707"/>
      <c r="S121" s="707"/>
      <c r="T121" s="707"/>
      <c r="U121" s="708"/>
      <c r="V121" s="706" t="s">
        <v>147</v>
      </c>
      <c r="W121" s="707"/>
      <c r="X121" s="707"/>
      <c r="Y121" s="707"/>
      <c r="Z121" s="707"/>
      <c r="AA121" s="708"/>
      <c r="AB121" s="709"/>
      <c r="AC121" s="710"/>
      <c r="AD121" s="710"/>
      <c r="AE121" s="710"/>
      <c r="AF121" s="710"/>
      <c r="AG121" s="710"/>
      <c r="AH121" s="710"/>
      <c r="AI121" s="710"/>
      <c r="AJ121" s="710"/>
      <c r="AK121" s="710"/>
      <c r="AL121" s="710"/>
      <c r="AM121" s="710"/>
      <c r="AN121" s="710"/>
      <c r="AO121" s="711"/>
      <c r="AP121" s="712"/>
      <c r="AQ121" s="712"/>
      <c r="AR121" s="712"/>
      <c r="AS121" s="712"/>
      <c r="AT121" s="712"/>
      <c r="AU121" s="713"/>
      <c r="AV121" s="714"/>
      <c r="AW121" s="714"/>
      <c r="AX121" s="714"/>
      <c r="AY121" s="714"/>
      <c r="AZ121" s="715"/>
      <c r="BA121" s="205"/>
      <c r="BB121" s="205"/>
      <c r="BC121" s="205"/>
      <c r="BD121" s="205"/>
      <c r="BE121" s="205"/>
      <c r="CA121" s="305"/>
      <c r="CB121" s="306"/>
      <c r="CC121" s="307"/>
    </row>
    <row r="122" spans="1:82" s="218" customFormat="1" ht="48" customHeight="1" thickBot="1">
      <c r="A122" s="205"/>
      <c r="B122" s="706"/>
      <c r="C122" s="707"/>
      <c r="D122" s="707"/>
      <c r="E122" s="707"/>
      <c r="F122" s="707"/>
      <c r="G122" s="707"/>
      <c r="H122" s="707"/>
      <c r="I122" s="707"/>
      <c r="J122" s="707"/>
      <c r="K122" s="707"/>
      <c r="L122" s="707"/>
      <c r="M122" s="707"/>
      <c r="N122" s="708"/>
      <c r="O122" s="706"/>
      <c r="P122" s="707"/>
      <c r="Q122" s="707"/>
      <c r="R122" s="707"/>
      <c r="S122" s="707"/>
      <c r="T122" s="707"/>
      <c r="U122" s="708"/>
      <c r="V122" s="706" t="s">
        <v>147</v>
      </c>
      <c r="W122" s="707"/>
      <c r="X122" s="707"/>
      <c r="Y122" s="707"/>
      <c r="Z122" s="707"/>
      <c r="AA122" s="708"/>
      <c r="AB122" s="709"/>
      <c r="AC122" s="710"/>
      <c r="AD122" s="710"/>
      <c r="AE122" s="710"/>
      <c r="AF122" s="710"/>
      <c r="AG122" s="710"/>
      <c r="AH122" s="710"/>
      <c r="AI122" s="710"/>
      <c r="AJ122" s="710"/>
      <c r="AK122" s="710"/>
      <c r="AL122" s="710"/>
      <c r="AM122" s="710"/>
      <c r="AN122" s="710"/>
      <c r="AO122" s="711"/>
      <c r="AP122" s="712"/>
      <c r="AQ122" s="712"/>
      <c r="AR122" s="712"/>
      <c r="AS122" s="712"/>
      <c r="AT122" s="712"/>
      <c r="AU122" s="713"/>
      <c r="AV122" s="714"/>
      <c r="AW122" s="714"/>
      <c r="AX122" s="714"/>
      <c r="AY122" s="714"/>
      <c r="AZ122" s="715"/>
      <c r="BA122" s="205"/>
      <c r="BB122" s="205"/>
      <c r="BC122" s="205"/>
      <c r="BD122" s="205"/>
      <c r="BE122" s="205"/>
      <c r="CA122" s="779">
        <f>IF(AND($AU$126&gt;75000,$AU$126&lt;=100000),15,0)</f>
        <v>0</v>
      </c>
      <c r="CB122" s="780"/>
      <c r="CC122" s="781"/>
      <c r="CD122" s="218" t="s">
        <v>169</v>
      </c>
    </row>
    <row r="123" spans="1:82" s="218" customFormat="1" ht="30" customHeight="1" thickBot="1">
      <c r="A123" s="205"/>
      <c r="B123" s="736" t="s">
        <v>294</v>
      </c>
      <c r="C123" s="737"/>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8"/>
      <c r="Z123" s="738"/>
      <c r="AA123" s="738"/>
      <c r="AB123" s="738"/>
      <c r="AC123" s="738"/>
      <c r="AD123" s="738"/>
      <c r="AE123" s="738"/>
      <c r="AF123" s="738"/>
      <c r="AG123" s="738"/>
      <c r="AH123" s="738"/>
      <c r="AI123" s="738"/>
      <c r="AJ123" s="738"/>
      <c r="AK123" s="738"/>
      <c r="AL123" s="738"/>
      <c r="AM123" s="738"/>
      <c r="AN123" s="738"/>
      <c r="AO123" s="738"/>
      <c r="AP123" s="738"/>
      <c r="AQ123" s="738"/>
      <c r="AR123" s="738"/>
      <c r="AS123" s="738"/>
      <c r="AT123" s="739"/>
      <c r="AU123" s="740">
        <f>AB108</f>
        <v>0</v>
      </c>
      <c r="AV123" s="741"/>
      <c r="AW123" s="741"/>
      <c r="AX123" s="741"/>
      <c r="AY123" s="741"/>
      <c r="AZ123" s="742"/>
      <c r="BA123" s="205"/>
      <c r="BB123" s="205"/>
      <c r="BC123" s="205"/>
      <c r="BD123" s="205"/>
      <c r="BE123" s="205"/>
      <c r="CA123" s="779">
        <f>IF($AU$126&gt;100000,8,0)</f>
        <v>0</v>
      </c>
      <c r="CB123" s="780"/>
      <c r="CC123" s="781"/>
      <c r="CD123" s="218" t="s">
        <v>170</v>
      </c>
    </row>
    <row r="124" spans="1:55" s="200" customFormat="1" ht="22.5" customHeight="1">
      <c r="A124" s="201"/>
      <c r="B124" s="732" t="s">
        <v>150</v>
      </c>
      <c r="C124" s="733"/>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3"/>
      <c r="AA124" s="733"/>
      <c r="AB124" s="733"/>
      <c r="AC124" s="733"/>
      <c r="AD124" s="733"/>
      <c r="AE124" s="733"/>
      <c r="AF124" s="733"/>
      <c r="AG124" s="733"/>
      <c r="AH124" s="733"/>
      <c r="AI124" s="733"/>
      <c r="AJ124" s="733"/>
      <c r="AK124" s="733"/>
      <c r="AL124" s="733"/>
      <c r="AM124" s="733"/>
      <c r="AN124" s="733"/>
      <c r="AO124" s="733"/>
      <c r="AP124" s="734"/>
      <c r="AQ124" s="734"/>
      <c r="AR124" s="734"/>
      <c r="AS124" s="734"/>
      <c r="AT124" s="735"/>
      <c r="AU124" s="743">
        <f>SUM(AU117:AZ123)</f>
        <v>0</v>
      </c>
      <c r="AV124" s="744"/>
      <c r="AW124" s="744"/>
      <c r="AX124" s="744"/>
      <c r="AY124" s="744"/>
      <c r="AZ124" s="745"/>
      <c r="BA124" s="201"/>
      <c r="BB124" s="201"/>
      <c r="BC124" s="201"/>
    </row>
    <row r="125" spans="1:49" ht="9" customHeight="1">
      <c r="A125" s="201"/>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6"/>
      <c r="AO125" s="332"/>
      <c r="AP125" s="332"/>
      <c r="AQ125" s="332"/>
      <c r="AR125" s="204"/>
      <c r="AS125" s="204"/>
      <c r="AT125" s="204"/>
      <c r="AU125" s="204"/>
      <c r="AV125" s="204"/>
      <c r="AW125" s="204"/>
    </row>
    <row r="126" spans="2:52" ht="38.25" customHeight="1">
      <c r="B126" s="732" t="s">
        <v>393</v>
      </c>
      <c r="C126" s="733"/>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3"/>
      <c r="AA126" s="733"/>
      <c r="AB126" s="733"/>
      <c r="AC126" s="733"/>
      <c r="AD126" s="733"/>
      <c r="AE126" s="733"/>
      <c r="AF126" s="733"/>
      <c r="AG126" s="733"/>
      <c r="AH126" s="733"/>
      <c r="AI126" s="733"/>
      <c r="AJ126" s="733"/>
      <c r="AK126" s="733"/>
      <c r="AL126" s="733"/>
      <c r="AM126" s="733"/>
      <c r="AN126" s="733"/>
      <c r="AO126" s="733"/>
      <c r="AP126" s="733"/>
      <c r="AQ126" s="733"/>
      <c r="AR126" s="733"/>
      <c r="AS126" s="733"/>
      <c r="AT126" s="792"/>
      <c r="AU126" s="789">
        <f>IF(AU124&lt;&gt;0,Invest!BP132/Pers1!AU124,0)</f>
        <v>0</v>
      </c>
      <c r="AV126" s="790"/>
      <c r="AW126" s="790"/>
      <c r="AX126" s="790"/>
      <c r="AY126" s="790"/>
      <c r="AZ126" s="791"/>
    </row>
    <row r="127" spans="1:49" ht="9" customHeight="1">
      <c r="A127" s="201"/>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6"/>
      <c r="AO127" s="332"/>
      <c r="AP127" s="332"/>
      <c r="AQ127" s="332"/>
      <c r="AR127" s="204"/>
      <c r="AS127" s="204"/>
      <c r="AT127" s="204"/>
      <c r="AU127" s="204"/>
      <c r="AV127" s="204"/>
      <c r="AW127" s="204"/>
    </row>
    <row r="128" spans="2:52" ht="36" customHeight="1">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7"/>
      <c r="X128" s="787"/>
      <c r="Y128" s="787"/>
      <c r="Z128" s="787"/>
      <c r="AA128" s="787"/>
      <c r="AB128" s="787"/>
      <c r="AC128" s="787"/>
      <c r="AD128" s="787"/>
      <c r="AE128" s="787"/>
      <c r="AF128" s="787"/>
      <c r="AG128" s="787"/>
      <c r="AH128" s="787"/>
      <c r="AI128" s="787"/>
      <c r="AJ128" s="787"/>
      <c r="AK128" s="787"/>
      <c r="AL128" s="787"/>
      <c r="AM128" s="787"/>
      <c r="AN128" s="787"/>
      <c r="AO128" s="787"/>
      <c r="AP128" s="787"/>
      <c r="AQ128" s="787"/>
      <c r="AR128" s="787"/>
      <c r="AS128" s="787"/>
      <c r="AT128" s="787"/>
      <c r="AU128" s="793"/>
      <c r="AV128" s="793"/>
      <c r="AW128" s="793"/>
      <c r="AX128" s="793"/>
      <c r="AY128" s="793"/>
      <c r="AZ128" s="793"/>
    </row>
    <row r="270" ht="20.25" customHeight="1">
      <c r="V270" s="196" t="s">
        <v>340</v>
      </c>
    </row>
    <row r="271" ht="20.25" customHeight="1">
      <c r="V271" s="196" t="s">
        <v>341</v>
      </c>
    </row>
    <row r="1028" ht="20.25" customHeight="1">
      <c r="A1028" s="200"/>
    </row>
    <row r="1029" ht="20.25" customHeight="1">
      <c r="A1029" s="212"/>
    </row>
    <row r="1030" ht="20.25" customHeight="1">
      <c r="A1030" s="212"/>
    </row>
    <row r="1031" ht="20.25" customHeight="1">
      <c r="A1031" s="212"/>
    </row>
  </sheetData>
  <sheetProtection sheet="1" objects="1" scenarios="1"/>
  <mergeCells count="207">
    <mergeCell ref="I108:AA108"/>
    <mergeCell ref="AB108:AL108"/>
    <mergeCell ref="I109:AA110"/>
    <mergeCell ref="AB109:AL110"/>
    <mergeCell ref="AZ88:BB89"/>
    <mergeCell ref="AO94:AX95"/>
    <mergeCell ref="AO91:AX92"/>
    <mergeCell ref="AZ91:BB92"/>
    <mergeCell ref="AO97:AX98"/>
    <mergeCell ref="AZ97:BB98"/>
    <mergeCell ref="AO100:AZ101"/>
    <mergeCell ref="BB100:BE101"/>
    <mergeCell ref="AO105:AX106"/>
    <mergeCell ref="AZ105:BB106"/>
    <mergeCell ref="AO103:AZ103"/>
    <mergeCell ref="BB103:BE103"/>
    <mergeCell ref="I104:AL106"/>
    <mergeCell ref="C80:AI80"/>
    <mergeCell ref="C71:AI72"/>
    <mergeCell ref="AO80:AX81"/>
    <mergeCell ref="AK88:AK89"/>
    <mergeCell ref="AK94:AK95"/>
    <mergeCell ref="AK97:AK98"/>
    <mergeCell ref="C94:AH95"/>
    <mergeCell ref="C97:AH98"/>
    <mergeCell ref="AO71:AX72"/>
    <mergeCell ref="AO88:AX89"/>
    <mergeCell ref="AO62:AX63"/>
    <mergeCell ref="AZ62:BB63"/>
    <mergeCell ref="AO74:AZ75"/>
    <mergeCell ref="BB74:BE75"/>
    <mergeCell ref="AO77:AX78"/>
    <mergeCell ref="AZ77:BB78"/>
    <mergeCell ref="AZ71:BB72"/>
    <mergeCell ref="CA16:CC16"/>
    <mergeCell ref="AM16:AO16"/>
    <mergeCell ref="AN39:AR39"/>
    <mergeCell ref="AN40:AR40"/>
    <mergeCell ref="AN33:AR33"/>
    <mergeCell ref="V28:AM28"/>
    <mergeCell ref="AN21:AR21"/>
    <mergeCell ref="AN22:AR22"/>
    <mergeCell ref="AN23:AR23"/>
    <mergeCell ref="AN24:AR24"/>
    <mergeCell ref="AN25:AR25"/>
    <mergeCell ref="AN26:AR26"/>
    <mergeCell ref="AN27:AR27"/>
    <mergeCell ref="AJ21:AM21"/>
    <mergeCell ref="AJ22:AM22"/>
    <mergeCell ref="AJ23:AM23"/>
    <mergeCell ref="A4:R4"/>
    <mergeCell ref="A7:BD8"/>
    <mergeCell ref="CA111:CC111"/>
    <mergeCell ref="AP120:AT120"/>
    <mergeCell ref="AU120:AZ120"/>
    <mergeCell ref="CA28:CC28"/>
    <mergeCell ref="AT40:AV40"/>
    <mergeCell ref="CA40:CC40"/>
    <mergeCell ref="AN36:AR36"/>
    <mergeCell ref="B39:L39"/>
    <mergeCell ref="M39:U39"/>
    <mergeCell ref="V39:AE39"/>
    <mergeCell ref="AF39:AI39"/>
    <mergeCell ref="AJ39:AM39"/>
    <mergeCell ref="AN37:AR37"/>
    <mergeCell ref="B38:L38"/>
    <mergeCell ref="M38:U38"/>
    <mergeCell ref="V38:AE38"/>
    <mergeCell ref="AF38:AI38"/>
    <mergeCell ref="AJ38:AM38"/>
    <mergeCell ref="AN38:AR38"/>
    <mergeCell ref="B37:L37"/>
    <mergeCell ref="M37:U37"/>
    <mergeCell ref="V37:AE37"/>
    <mergeCell ref="B128:AT128"/>
    <mergeCell ref="A43:BF45"/>
    <mergeCell ref="AU126:AZ126"/>
    <mergeCell ref="B126:AT126"/>
    <mergeCell ref="AU128:AZ128"/>
    <mergeCell ref="AT28:AV28"/>
    <mergeCell ref="AO57:AX57"/>
    <mergeCell ref="AO55:AX55"/>
    <mergeCell ref="AO50:AX50"/>
    <mergeCell ref="BB59:BE60"/>
    <mergeCell ref="AZ50:BB50"/>
    <mergeCell ref="AZ57:BB57"/>
    <mergeCell ref="AO52:AX53"/>
    <mergeCell ref="AZ52:BB53"/>
    <mergeCell ref="AF36:AI36"/>
    <mergeCell ref="AJ36:AM36"/>
    <mergeCell ref="AP117:AT117"/>
    <mergeCell ref="AN28:AR28"/>
    <mergeCell ref="B33:L33"/>
    <mergeCell ref="M33:U33"/>
    <mergeCell ref="V33:AE33"/>
    <mergeCell ref="AF33:AI33"/>
    <mergeCell ref="V34:AE34"/>
    <mergeCell ref="AO59:AZ60"/>
    <mergeCell ref="CA117:CC117"/>
    <mergeCell ref="CA118:CC118"/>
    <mergeCell ref="CA119:CC119"/>
    <mergeCell ref="CA122:CC122"/>
    <mergeCell ref="CA123:CC123"/>
    <mergeCell ref="AN34:AR34"/>
    <mergeCell ref="B35:L35"/>
    <mergeCell ref="M35:U35"/>
    <mergeCell ref="V35:AE35"/>
    <mergeCell ref="AF35:AI35"/>
    <mergeCell ref="AJ35:AM35"/>
    <mergeCell ref="AN35:AR35"/>
    <mergeCell ref="AF37:AI37"/>
    <mergeCell ref="AJ37:AM37"/>
    <mergeCell ref="AU117:AZ117"/>
    <mergeCell ref="AU118:AZ118"/>
    <mergeCell ref="C50:AI50"/>
    <mergeCell ref="C55:AI55"/>
    <mergeCell ref="C57:AI57"/>
    <mergeCell ref="M34:U34"/>
    <mergeCell ref="B34:L34"/>
    <mergeCell ref="M36:U36"/>
    <mergeCell ref="AP119:AT119"/>
    <mergeCell ref="V36:AE36"/>
    <mergeCell ref="B36:L36"/>
    <mergeCell ref="V40:AM40"/>
    <mergeCell ref="AF34:AI34"/>
    <mergeCell ref="AJ34:AM34"/>
    <mergeCell ref="AJ33:AM33"/>
    <mergeCell ref="AT22:AV27"/>
    <mergeCell ref="AT34:AV39"/>
    <mergeCell ref="B25:L25"/>
    <mergeCell ref="M25:U25"/>
    <mergeCell ref="V25:AE25"/>
    <mergeCell ref="B26:L26"/>
    <mergeCell ref="M26:U26"/>
    <mergeCell ref="AJ24:AM24"/>
    <mergeCell ref="AJ25:AM25"/>
    <mergeCell ref="AJ27:AM27"/>
    <mergeCell ref="AJ26:AM26"/>
    <mergeCell ref="V26:AE26"/>
    <mergeCell ref="B27:L27"/>
    <mergeCell ref="M27:U27"/>
    <mergeCell ref="V27:AE27"/>
    <mergeCell ref="AF26:AI26"/>
    <mergeCell ref="AF27:AI27"/>
    <mergeCell ref="B21:L21"/>
    <mergeCell ref="M21:U21"/>
    <mergeCell ref="V21:AE21"/>
    <mergeCell ref="AF21:AI21"/>
    <mergeCell ref="AF22:AI22"/>
    <mergeCell ref="AF23:AI23"/>
    <mergeCell ref="AF24:AI24"/>
    <mergeCell ref="B22:L22"/>
    <mergeCell ref="M22:U22"/>
    <mergeCell ref="V22:AE22"/>
    <mergeCell ref="B23:L23"/>
    <mergeCell ref="M23:U23"/>
    <mergeCell ref="V23:AE23"/>
    <mergeCell ref="B24:L24"/>
    <mergeCell ref="M24:U24"/>
    <mergeCell ref="V24:AE24"/>
    <mergeCell ref="B124:AT124"/>
    <mergeCell ref="B123:AT123"/>
    <mergeCell ref="AU122:AZ122"/>
    <mergeCell ref="AU123:AZ123"/>
    <mergeCell ref="AU124:AZ124"/>
    <mergeCell ref="B116:N116"/>
    <mergeCell ref="B117:N117"/>
    <mergeCell ref="B118:N118"/>
    <mergeCell ref="B119:N119"/>
    <mergeCell ref="B120:N120"/>
    <mergeCell ref="B121:N121"/>
    <mergeCell ref="B122:N122"/>
    <mergeCell ref="O116:U116"/>
    <mergeCell ref="O117:U117"/>
    <mergeCell ref="O118:U118"/>
    <mergeCell ref="O119:U119"/>
    <mergeCell ref="O120:U120"/>
    <mergeCell ref="O121:U121"/>
    <mergeCell ref="AP122:AT122"/>
    <mergeCell ref="AP118:AT118"/>
    <mergeCell ref="O122:U122"/>
    <mergeCell ref="AU116:AZ116"/>
    <mergeCell ref="V116:AA116"/>
    <mergeCell ref="A1:BG2"/>
    <mergeCell ref="AB116:AO116"/>
    <mergeCell ref="V117:AA117"/>
    <mergeCell ref="V118:AA118"/>
    <mergeCell ref="V119:AA119"/>
    <mergeCell ref="V120:AA120"/>
    <mergeCell ref="V121:AA121"/>
    <mergeCell ref="V122:AA122"/>
    <mergeCell ref="AB117:AO117"/>
    <mergeCell ref="AB118:AO118"/>
    <mergeCell ref="AB119:AO119"/>
    <mergeCell ref="AB120:AO120"/>
    <mergeCell ref="AB121:AO121"/>
    <mergeCell ref="AB122:AO122"/>
    <mergeCell ref="AP121:AT121"/>
    <mergeCell ref="AU121:AZ121"/>
    <mergeCell ref="A114:BA114"/>
    <mergeCell ref="J14:P14"/>
    <mergeCell ref="AM14:AO14"/>
    <mergeCell ref="J12:X12"/>
    <mergeCell ref="AI12:AW12"/>
    <mergeCell ref="AU119:AZ119"/>
    <mergeCell ref="AP116:AT116"/>
    <mergeCell ref="AF25:AI25"/>
  </mergeCells>
  <conditionalFormatting sqref="AN40:AR40">
    <cfRule type="cellIs" priority="8" dxfId="0" operator="equal">
      <formula>1</formula>
    </cfRule>
    <cfRule type="cellIs" priority="9" dxfId="1" operator="notEqual">
      <formula>100%</formula>
    </cfRule>
  </conditionalFormatting>
  <conditionalFormatting sqref="AN28:AR28">
    <cfRule type="cellIs" priority="6" dxfId="0" operator="equal">
      <formula>1</formula>
    </cfRule>
    <cfRule type="cellIs" priority="7" dxfId="1" operator="notEqual">
      <formula>100%</formula>
    </cfRule>
  </conditionalFormatting>
  <conditionalFormatting sqref="AO55:AX55">
    <cfRule type="beginsWith" priority="5" dxfId="13" operator="beginsWith" text="n">
      <formula>LEFT(AO55,LEN("n"))="n"</formula>
    </cfRule>
  </conditionalFormatting>
  <conditionalFormatting sqref="AO80:AX82">
    <cfRule type="beginsWith" priority="4" dxfId="13" operator="beginsWith" text="n">
      <formula>LEFT(AO80,LEN("n"))="n"</formula>
    </cfRule>
  </conditionalFormatting>
  <conditionalFormatting sqref="AO94:AX95">
    <cfRule type="beginsWith" priority="3" dxfId="13" operator="beginsWith" text="n">
      <formula>LEFT(AO94,LEN("n"))="n"</formula>
    </cfRule>
  </conditionalFormatting>
  <conditionalFormatting sqref="I104:AL106">
    <cfRule type="beginsWith" priority="1" dxfId="0" operator="beginsWith" text="c">
      <formula>LEFT(I104,LEN("c"))="c"</formula>
    </cfRule>
    <cfRule type="beginsWith" priority="2" dxfId="13" operator="beginsWith" text="a">
      <formula>LEFT(I104,LEN("a"))="a"</formula>
    </cfRule>
  </conditionalFormatting>
  <dataValidations count="2">
    <dataValidation errorStyle="warning" type="list" allowBlank="1" showInputMessage="1" showErrorMessage="1" promptTitle="tipologia di lavoratore" prompt="selezionare la tipologia da menu a tendina" error="Attenzione, hai inserito un valore non in elenco, vuoi confermare?" sqref="AP117:AT122">
      <formula1>"titolare,contitolare,coadiuvante familiare,dipendente full time, dipendente part time,socio in società di persone,socio amministratore in società di capitali o cooperative,"</formula1>
    </dataValidation>
    <dataValidation errorStyle="warning" type="list" allowBlank="1" showInputMessage="1" showErrorMessage="1" promptTitle="Sezione INPS" prompt="selezionare da menù a tendina" error="Attenzione, hai inserito un valore non in elenco, vuoi confermare?" sqref="V117:AA122">
      <formula1>$V$270:$V$271</formula1>
    </dataValidation>
  </dataValidations>
  <printOptions horizontalCentered="1"/>
  <pageMargins left="0.2362204724409449" right="0.2362204724409449" top="0.7480314960629921" bottom="0.7480314960629921" header="0.31496062992125984" footer="0.31496062992125984"/>
  <pageSetup fitToHeight="2" horizontalDpi="600" verticalDpi="600" orientation="portrait" paperSize="9" scale="40" r:id="rId1"/>
  <headerFooter alignWithMargins="0">
    <oddFooter>&amp;L&amp;"Arial,Grassetto"&amp;14&amp;P/&amp;N&amp;R&amp;"Arial,Grassetto"&amp;14&amp;A</oddFooter>
  </headerFooter>
  <rowBreaks count="1" manualBreakCount="1">
    <brk id="83" max="60" man="1"/>
  </rowBreaks>
</worksheet>
</file>

<file path=xl/worksheets/sheet7.xml><?xml version="1.0" encoding="utf-8"?>
<worksheet xmlns="http://schemas.openxmlformats.org/spreadsheetml/2006/main" xmlns:r="http://schemas.openxmlformats.org/officeDocument/2006/relationships">
  <dimension ref="A1:GE165"/>
  <sheetViews>
    <sheetView showGridLines="0" zoomScale="60" zoomScaleNormal="60" zoomScaleSheetLayoutView="55" zoomScalePageLayoutView="50" workbookViewId="0" topLeftCell="A4">
      <selection activeCell="BY31" sqref="A31:IV32"/>
    </sheetView>
  </sheetViews>
  <sheetFormatPr defaultColWidth="3.7109375" defaultRowHeight="20.25" customHeight="1"/>
  <cols>
    <col min="1" max="57" width="3.7109375" style="66" customWidth="1"/>
    <col min="58" max="58" width="5.00390625" style="66" customWidth="1"/>
    <col min="59" max="63" width="3.7109375" style="66" customWidth="1"/>
    <col min="64" max="64" width="4.7109375" style="66" customWidth="1"/>
    <col min="65" max="65" width="3.7109375" style="66" customWidth="1"/>
    <col min="66" max="66" width="3.7109375" style="64" customWidth="1"/>
    <col min="67" max="71" width="3.7109375" style="66" customWidth="1"/>
    <col min="72" max="72" width="5.57421875" style="66" customWidth="1"/>
    <col min="73" max="121" width="3.7109375" style="66" customWidth="1"/>
    <col min="122" max="122" width="7.421875" style="66" bestFit="1" customWidth="1"/>
    <col min="123" max="185" width="3.7109375" style="66" customWidth="1"/>
    <col min="186" max="186" width="4.7109375" style="66" bestFit="1" customWidth="1"/>
    <col min="187" max="16384" width="3.7109375" style="66" customWidth="1"/>
  </cols>
  <sheetData>
    <row r="1" spans="1:78" s="71" customFormat="1" ht="30">
      <c r="A1" s="703" t="s">
        <v>117</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703"/>
      <c r="BJ1" s="703"/>
      <c r="BK1" s="703"/>
      <c r="BL1" s="703"/>
      <c r="BM1" s="703"/>
      <c r="BN1" s="703"/>
      <c r="BO1" s="703"/>
      <c r="BP1" s="703"/>
      <c r="BQ1" s="703"/>
      <c r="BR1" s="703"/>
      <c r="BS1" s="703"/>
      <c r="BT1" s="703"/>
      <c r="BU1" s="703"/>
      <c r="BV1" s="703"/>
      <c r="BW1" s="703"/>
      <c r="BX1" s="703"/>
      <c r="BY1" s="703"/>
      <c r="BZ1" s="70"/>
    </row>
    <row r="2" spans="1:78" s="71" customFormat="1" ht="30">
      <c r="A2" s="703"/>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
    </row>
    <row r="3" spans="1:2" s="1" customFormat="1" ht="20.25" customHeight="1">
      <c r="A3" s="66"/>
      <c r="B3" s="66"/>
    </row>
    <row r="4" spans="1:87" s="34" customFormat="1" ht="20.25" customHeight="1">
      <c r="A4" s="72" t="s">
        <v>301</v>
      </c>
      <c r="B4" s="73"/>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56"/>
      <c r="AU4" s="56"/>
      <c r="AV4" s="75"/>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CI4" s="76"/>
    </row>
    <row r="5" spans="1:87" s="34" customFormat="1" ht="20.25" customHeight="1">
      <c r="A5" s="897" t="s">
        <v>435</v>
      </c>
      <c r="B5" s="850"/>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76"/>
      <c r="BD5" s="76"/>
      <c r="BE5" s="76"/>
      <c r="BF5" s="76"/>
      <c r="BG5" s="76"/>
      <c r="BH5" s="76"/>
      <c r="BI5" s="76"/>
      <c r="BJ5" s="76"/>
      <c r="BK5" s="76"/>
      <c r="BL5" s="76"/>
      <c r="BM5" s="76"/>
      <c r="BN5" s="76"/>
      <c r="BO5" s="76"/>
      <c r="BP5" s="76"/>
      <c r="BQ5" s="76"/>
      <c r="BR5" s="76"/>
      <c r="BS5" s="76"/>
      <c r="BT5" s="76"/>
      <c r="BU5" s="76"/>
      <c r="BV5" s="76"/>
      <c r="BW5" s="76"/>
      <c r="BX5" s="76"/>
      <c r="BY5" s="76"/>
      <c r="CI5" s="76"/>
    </row>
    <row r="6" spans="1:76" s="3" customFormat="1" ht="23.25" customHeight="1">
      <c r="A6" s="525"/>
      <c r="B6" s="525"/>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c r="BC6" s="120"/>
      <c r="BD6" s="120"/>
      <c r="BF6" s="120"/>
      <c r="BG6" s="120"/>
      <c r="BH6" s="120"/>
      <c r="BI6" s="120"/>
      <c r="BJ6" s="120"/>
      <c r="BK6" s="120"/>
      <c r="BL6" s="120"/>
      <c r="BM6" s="120"/>
      <c r="BN6" s="120"/>
      <c r="BO6" s="120"/>
      <c r="BP6" s="120"/>
      <c r="BQ6" s="120"/>
      <c r="BR6" s="120"/>
      <c r="BS6" s="120"/>
      <c r="BT6" s="120"/>
      <c r="BU6" s="120"/>
      <c r="BV6" s="120"/>
      <c r="BW6" s="120"/>
      <c r="BX6" s="120"/>
    </row>
    <row r="7" spans="1:76" s="78" customFormat="1" ht="20.25" customHeight="1">
      <c r="A7" s="77"/>
      <c r="B7" s="954"/>
      <c r="C7" s="955"/>
      <c r="D7" s="987" t="s">
        <v>58</v>
      </c>
      <c r="E7" s="988"/>
      <c r="F7" s="988"/>
      <c r="G7" s="988"/>
      <c r="H7" s="988"/>
      <c r="I7" s="988"/>
      <c r="J7" s="988"/>
      <c r="K7" s="988"/>
      <c r="L7" s="988"/>
      <c r="M7" s="988"/>
      <c r="N7" s="988"/>
      <c r="O7" s="988"/>
      <c r="P7" s="988"/>
      <c r="Q7" s="988"/>
      <c r="R7" s="988"/>
      <c r="S7" s="988"/>
      <c r="T7" s="988"/>
      <c r="U7" s="988"/>
      <c r="V7" s="988"/>
      <c r="W7" s="989"/>
      <c r="X7" s="987" t="s">
        <v>57</v>
      </c>
      <c r="Y7" s="988"/>
      <c r="Z7" s="988"/>
      <c r="AA7" s="988"/>
      <c r="AB7" s="988"/>
      <c r="AC7" s="988"/>
      <c r="AD7" s="988"/>
      <c r="AE7" s="988"/>
      <c r="AF7" s="988"/>
      <c r="AG7" s="988"/>
      <c r="AH7" s="988"/>
      <c r="AI7" s="988"/>
      <c r="AJ7" s="988"/>
      <c r="AK7" s="988"/>
      <c r="AL7" s="988"/>
      <c r="AM7" s="988"/>
      <c r="AN7" s="988"/>
      <c r="AO7" s="988"/>
      <c r="AP7" s="988"/>
      <c r="AQ7" s="988"/>
      <c r="AR7" s="988"/>
      <c r="AS7" s="988"/>
      <c r="AT7" s="988"/>
      <c r="AU7" s="988"/>
      <c r="AV7" s="988"/>
      <c r="AW7" s="988"/>
      <c r="AX7" s="988"/>
      <c r="AY7" s="988"/>
      <c r="AZ7" s="988"/>
      <c r="BA7" s="988"/>
      <c r="BB7" s="988"/>
      <c r="BC7" s="988"/>
      <c r="BD7" s="988"/>
      <c r="BE7" s="988"/>
      <c r="BF7" s="988"/>
      <c r="BG7" s="988"/>
      <c r="BH7" s="988"/>
      <c r="BI7" s="988"/>
      <c r="BJ7" s="989"/>
      <c r="BK7" s="978" t="s">
        <v>353</v>
      </c>
      <c r="BL7" s="979"/>
      <c r="BM7" s="979"/>
      <c r="BN7" s="979"/>
      <c r="BO7" s="980"/>
      <c r="BP7" s="960" t="s">
        <v>45</v>
      </c>
      <c r="BQ7" s="961"/>
      <c r="BR7" s="961"/>
      <c r="BS7" s="961"/>
      <c r="BT7" s="961"/>
      <c r="BU7" s="961"/>
      <c r="BV7" s="961"/>
      <c r="BW7" s="961"/>
      <c r="BX7" s="962"/>
    </row>
    <row r="8" spans="1:76" s="78" customFormat="1" ht="20.25" customHeight="1">
      <c r="A8" s="77"/>
      <c r="B8" s="956"/>
      <c r="C8" s="957"/>
      <c r="D8" s="990"/>
      <c r="E8" s="991"/>
      <c r="F8" s="991"/>
      <c r="G8" s="991"/>
      <c r="H8" s="991"/>
      <c r="I8" s="991"/>
      <c r="J8" s="991"/>
      <c r="K8" s="991"/>
      <c r="L8" s="991"/>
      <c r="M8" s="991"/>
      <c r="N8" s="991"/>
      <c r="O8" s="991"/>
      <c r="P8" s="991"/>
      <c r="Q8" s="991"/>
      <c r="R8" s="991"/>
      <c r="S8" s="991"/>
      <c r="T8" s="991"/>
      <c r="U8" s="991"/>
      <c r="V8" s="991"/>
      <c r="W8" s="992"/>
      <c r="X8" s="990"/>
      <c r="Y8" s="991"/>
      <c r="Z8" s="991"/>
      <c r="AA8" s="991"/>
      <c r="AB8" s="991"/>
      <c r="AC8" s="991"/>
      <c r="AD8" s="991"/>
      <c r="AE8" s="991"/>
      <c r="AF8" s="991"/>
      <c r="AG8" s="991"/>
      <c r="AH8" s="991"/>
      <c r="AI8" s="991"/>
      <c r="AJ8" s="991"/>
      <c r="AK8" s="991"/>
      <c r="AL8" s="991"/>
      <c r="AM8" s="991"/>
      <c r="AN8" s="991"/>
      <c r="AO8" s="991"/>
      <c r="AP8" s="991"/>
      <c r="AQ8" s="991"/>
      <c r="AR8" s="991"/>
      <c r="AS8" s="991"/>
      <c r="AT8" s="991"/>
      <c r="AU8" s="991"/>
      <c r="AV8" s="991"/>
      <c r="AW8" s="991"/>
      <c r="AX8" s="991"/>
      <c r="AY8" s="991"/>
      <c r="AZ8" s="991"/>
      <c r="BA8" s="991"/>
      <c r="BB8" s="991"/>
      <c r="BC8" s="991"/>
      <c r="BD8" s="991"/>
      <c r="BE8" s="991"/>
      <c r="BF8" s="991"/>
      <c r="BG8" s="991"/>
      <c r="BH8" s="991"/>
      <c r="BI8" s="991"/>
      <c r="BJ8" s="992"/>
      <c r="BK8" s="981"/>
      <c r="BL8" s="982"/>
      <c r="BM8" s="982"/>
      <c r="BN8" s="982"/>
      <c r="BO8" s="983"/>
      <c r="BP8" s="963"/>
      <c r="BQ8" s="964"/>
      <c r="BR8" s="964"/>
      <c r="BS8" s="964"/>
      <c r="BT8" s="964"/>
      <c r="BU8" s="964"/>
      <c r="BV8" s="964"/>
      <c r="BW8" s="964"/>
      <c r="BX8" s="965"/>
    </row>
    <row r="9" spans="1:76" s="78" customFormat="1" ht="20.25" customHeight="1">
      <c r="A9" s="77"/>
      <c r="B9" s="956"/>
      <c r="C9" s="957"/>
      <c r="D9" s="990"/>
      <c r="E9" s="991"/>
      <c r="F9" s="991"/>
      <c r="G9" s="991"/>
      <c r="H9" s="991"/>
      <c r="I9" s="991"/>
      <c r="J9" s="991"/>
      <c r="K9" s="991"/>
      <c r="L9" s="991"/>
      <c r="M9" s="991"/>
      <c r="N9" s="991"/>
      <c r="O9" s="991"/>
      <c r="P9" s="991"/>
      <c r="Q9" s="991"/>
      <c r="R9" s="991"/>
      <c r="S9" s="991"/>
      <c r="T9" s="991"/>
      <c r="U9" s="991"/>
      <c r="V9" s="991"/>
      <c r="W9" s="992"/>
      <c r="X9" s="990"/>
      <c r="Y9" s="991"/>
      <c r="Z9" s="991"/>
      <c r="AA9" s="991"/>
      <c r="AB9" s="991"/>
      <c r="AC9" s="991"/>
      <c r="AD9" s="991"/>
      <c r="AE9" s="991"/>
      <c r="AF9" s="991"/>
      <c r="AG9" s="991"/>
      <c r="AH9" s="991"/>
      <c r="AI9" s="991"/>
      <c r="AJ9" s="991"/>
      <c r="AK9" s="991"/>
      <c r="AL9" s="991"/>
      <c r="AM9" s="991"/>
      <c r="AN9" s="991"/>
      <c r="AO9" s="991"/>
      <c r="AP9" s="991"/>
      <c r="AQ9" s="991"/>
      <c r="AR9" s="991"/>
      <c r="AS9" s="991"/>
      <c r="AT9" s="991"/>
      <c r="AU9" s="991"/>
      <c r="AV9" s="991"/>
      <c r="AW9" s="991"/>
      <c r="AX9" s="991"/>
      <c r="AY9" s="991"/>
      <c r="AZ9" s="991"/>
      <c r="BA9" s="991"/>
      <c r="BB9" s="991"/>
      <c r="BC9" s="991"/>
      <c r="BD9" s="991"/>
      <c r="BE9" s="991"/>
      <c r="BF9" s="991"/>
      <c r="BG9" s="991"/>
      <c r="BH9" s="991"/>
      <c r="BI9" s="991"/>
      <c r="BJ9" s="992"/>
      <c r="BK9" s="981"/>
      <c r="BL9" s="982"/>
      <c r="BM9" s="982"/>
      <c r="BN9" s="982"/>
      <c r="BO9" s="983"/>
      <c r="BP9" s="963"/>
      <c r="BQ9" s="964"/>
      <c r="BR9" s="964"/>
      <c r="BS9" s="964"/>
      <c r="BT9" s="964"/>
      <c r="BU9" s="964"/>
      <c r="BV9" s="964"/>
      <c r="BW9" s="964"/>
      <c r="BX9" s="965"/>
    </row>
    <row r="10" spans="1:76" s="78" customFormat="1" ht="20.25" customHeight="1">
      <c r="A10" s="77"/>
      <c r="B10" s="956"/>
      <c r="C10" s="957"/>
      <c r="D10" s="990"/>
      <c r="E10" s="991"/>
      <c r="F10" s="991"/>
      <c r="G10" s="991"/>
      <c r="H10" s="991"/>
      <c r="I10" s="991"/>
      <c r="J10" s="991"/>
      <c r="K10" s="991"/>
      <c r="L10" s="991"/>
      <c r="M10" s="991"/>
      <c r="N10" s="991"/>
      <c r="O10" s="991"/>
      <c r="P10" s="991"/>
      <c r="Q10" s="991"/>
      <c r="R10" s="991"/>
      <c r="S10" s="991"/>
      <c r="T10" s="991"/>
      <c r="U10" s="991"/>
      <c r="V10" s="991"/>
      <c r="W10" s="992"/>
      <c r="X10" s="990"/>
      <c r="Y10" s="991"/>
      <c r="Z10" s="991"/>
      <c r="AA10" s="991"/>
      <c r="AB10" s="991"/>
      <c r="AC10" s="991"/>
      <c r="AD10" s="991"/>
      <c r="AE10" s="991"/>
      <c r="AF10" s="991"/>
      <c r="AG10" s="991"/>
      <c r="AH10" s="991"/>
      <c r="AI10" s="991"/>
      <c r="AJ10" s="991"/>
      <c r="AK10" s="991"/>
      <c r="AL10" s="991"/>
      <c r="AM10" s="991"/>
      <c r="AN10" s="991"/>
      <c r="AO10" s="991"/>
      <c r="AP10" s="991"/>
      <c r="AQ10" s="991"/>
      <c r="AR10" s="991"/>
      <c r="AS10" s="991"/>
      <c r="AT10" s="991"/>
      <c r="AU10" s="991"/>
      <c r="AV10" s="991"/>
      <c r="AW10" s="991"/>
      <c r="AX10" s="991"/>
      <c r="AY10" s="991"/>
      <c r="AZ10" s="991"/>
      <c r="BA10" s="991"/>
      <c r="BB10" s="991"/>
      <c r="BC10" s="991"/>
      <c r="BD10" s="991"/>
      <c r="BE10" s="991"/>
      <c r="BF10" s="991"/>
      <c r="BG10" s="991"/>
      <c r="BH10" s="991"/>
      <c r="BI10" s="991"/>
      <c r="BJ10" s="992"/>
      <c r="BK10" s="981"/>
      <c r="BL10" s="982"/>
      <c r="BM10" s="982"/>
      <c r="BN10" s="982"/>
      <c r="BO10" s="983"/>
      <c r="BP10" s="963"/>
      <c r="BQ10" s="964"/>
      <c r="BR10" s="964"/>
      <c r="BS10" s="964"/>
      <c r="BT10" s="964"/>
      <c r="BU10" s="964"/>
      <c r="BV10" s="964"/>
      <c r="BW10" s="964"/>
      <c r="BX10" s="965"/>
    </row>
    <row r="11" spans="1:76" s="78" customFormat="1" ht="20.25" customHeight="1">
      <c r="A11" s="77"/>
      <c r="B11" s="958"/>
      <c r="C11" s="959"/>
      <c r="D11" s="993"/>
      <c r="E11" s="994"/>
      <c r="F11" s="994"/>
      <c r="G11" s="994"/>
      <c r="H11" s="994"/>
      <c r="I11" s="994"/>
      <c r="J11" s="994"/>
      <c r="K11" s="994"/>
      <c r="L11" s="994"/>
      <c r="M11" s="994"/>
      <c r="N11" s="994"/>
      <c r="O11" s="994"/>
      <c r="P11" s="994"/>
      <c r="Q11" s="994"/>
      <c r="R11" s="994"/>
      <c r="S11" s="994"/>
      <c r="T11" s="994"/>
      <c r="U11" s="994"/>
      <c r="V11" s="994"/>
      <c r="W11" s="995"/>
      <c r="X11" s="993"/>
      <c r="Y11" s="994"/>
      <c r="Z11" s="994"/>
      <c r="AA11" s="994"/>
      <c r="AB11" s="994"/>
      <c r="AC11" s="994"/>
      <c r="AD11" s="994"/>
      <c r="AE11" s="994"/>
      <c r="AF11" s="994"/>
      <c r="AG11" s="994"/>
      <c r="AH11" s="994"/>
      <c r="AI11" s="994"/>
      <c r="AJ11" s="994"/>
      <c r="AK11" s="994"/>
      <c r="AL11" s="994"/>
      <c r="AM11" s="994"/>
      <c r="AN11" s="994"/>
      <c r="AO11" s="994"/>
      <c r="AP11" s="994"/>
      <c r="AQ11" s="994"/>
      <c r="AR11" s="994"/>
      <c r="AS11" s="994"/>
      <c r="AT11" s="994"/>
      <c r="AU11" s="994"/>
      <c r="AV11" s="994"/>
      <c r="AW11" s="994"/>
      <c r="AX11" s="994"/>
      <c r="AY11" s="994"/>
      <c r="AZ11" s="994"/>
      <c r="BA11" s="994"/>
      <c r="BB11" s="994"/>
      <c r="BC11" s="994"/>
      <c r="BD11" s="994"/>
      <c r="BE11" s="994"/>
      <c r="BF11" s="994"/>
      <c r="BG11" s="994"/>
      <c r="BH11" s="994"/>
      <c r="BI11" s="994"/>
      <c r="BJ11" s="995"/>
      <c r="BK11" s="984"/>
      <c r="BL11" s="985"/>
      <c r="BM11" s="985"/>
      <c r="BN11" s="985"/>
      <c r="BO11" s="986"/>
      <c r="BP11" s="966"/>
      <c r="BQ11" s="967"/>
      <c r="BR11" s="967"/>
      <c r="BS11" s="967"/>
      <c r="BT11" s="967"/>
      <c r="BU11" s="967"/>
      <c r="BV11" s="967"/>
      <c r="BW11" s="967"/>
      <c r="BX11" s="968"/>
    </row>
    <row r="12" spans="1:76" s="58" customFormat="1" ht="20.25" customHeight="1">
      <c r="A12" s="45"/>
      <c r="B12" s="898" t="s">
        <v>20</v>
      </c>
      <c r="C12" s="899"/>
      <c r="D12" s="904" t="s">
        <v>397</v>
      </c>
      <c r="E12" s="905"/>
      <c r="F12" s="905"/>
      <c r="G12" s="905"/>
      <c r="H12" s="905"/>
      <c r="I12" s="905"/>
      <c r="J12" s="905"/>
      <c r="K12" s="905"/>
      <c r="L12" s="905"/>
      <c r="M12" s="905"/>
      <c r="N12" s="905"/>
      <c r="O12" s="905"/>
      <c r="P12" s="905"/>
      <c r="Q12" s="905"/>
      <c r="R12" s="905"/>
      <c r="S12" s="905"/>
      <c r="T12" s="905"/>
      <c r="U12" s="905"/>
      <c r="V12" s="905"/>
      <c r="W12" s="906"/>
      <c r="X12" s="914" t="s">
        <v>303</v>
      </c>
      <c r="Y12" s="915"/>
      <c r="Z12" s="915"/>
      <c r="AA12" s="915"/>
      <c r="AB12" s="915"/>
      <c r="AC12" s="915"/>
      <c r="AD12" s="915"/>
      <c r="AE12" s="915"/>
      <c r="AF12" s="915"/>
      <c r="AG12" s="915"/>
      <c r="AH12" s="915"/>
      <c r="AI12" s="915"/>
      <c r="AJ12" s="915"/>
      <c r="AK12" s="915"/>
      <c r="AL12" s="915"/>
      <c r="AM12" s="915"/>
      <c r="AN12" s="915"/>
      <c r="AO12" s="915"/>
      <c r="AP12" s="915"/>
      <c r="AQ12" s="915"/>
      <c r="AR12" s="915"/>
      <c r="AS12" s="915"/>
      <c r="AT12" s="915"/>
      <c r="AU12" s="915"/>
      <c r="AV12" s="915"/>
      <c r="AW12" s="915"/>
      <c r="AX12" s="915"/>
      <c r="AY12" s="915"/>
      <c r="AZ12" s="915"/>
      <c r="BA12" s="915"/>
      <c r="BB12" s="915"/>
      <c r="BC12" s="915"/>
      <c r="BD12" s="915"/>
      <c r="BE12" s="915"/>
      <c r="BF12" s="915"/>
      <c r="BG12" s="915"/>
      <c r="BH12" s="915"/>
      <c r="BI12" s="915"/>
      <c r="BJ12" s="916"/>
      <c r="BK12" s="923" t="s">
        <v>128</v>
      </c>
      <c r="BL12" s="924"/>
      <c r="BM12" s="924"/>
      <c r="BN12" s="924"/>
      <c r="BO12" s="925"/>
      <c r="BP12" s="932"/>
      <c r="BQ12" s="933"/>
      <c r="BR12" s="933"/>
      <c r="BS12" s="933"/>
      <c r="BT12" s="933"/>
      <c r="BU12" s="933"/>
      <c r="BV12" s="933"/>
      <c r="BW12" s="933"/>
      <c r="BX12" s="934"/>
    </row>
    <row r="13" spans="1:76" s="58" customFormat="1" ht="20.25" customHeight="1">
      <c r="A13" s="45"/>
      <c r="B13" s="900"/>
      <c r="C13" s="901"/>
      <c r="D13" s="907"/>
      <c r="E13" s="908"/>
      <c r="F13" s="908"/>
      <c r="G13" s="908"/>
      <c r="H13" s="908"/>
      <c r="I13" s="908"/>
      <c r="J13" s="908"/>
      <c r="K13" s="908"/>
      <c r="L13" s="908"/>
      <c r="M13" s="908"/>
      <c r="N13" s="908"/>
      <c r="O13" s="908"/>
      <c r="P13" s="908"/>
      <c r="Q13" s="908"/>
      <c r="R13" s="908"/>
      <c r="S13" s="908"/>
      <c r="T13" s="908"/>
      <c r="U13" s="908"/>
      <c r="V13" s="908"/>
      <c r="W13" s="909"/>
      <c r="X13" s="917"/>
      <c r="Y13" s="918"/>
      <c r="Z13" s="918"/>
      <c r="AA13" s="918"/>
      <c r="AB13" s="918"/>
      <c r="AC13" s="918"/>
      <c r="AD13" s="918"/>
      <c r="AE13" s="918"/>
      <c r="AF13" s="918"/>
      <c r="AG13" s="918"/>
      <c r="AH13" s="918"/>
      <c r="AI13" s="918"/>
      <c r="AJ13" s="918"/>
      <c r="AK13" s="918"/>
      <c r="AL13" s="918"/>
      <c r="AM13" s="918"/>
      <c r="AN13" s="918"/>
      <c r="AO13" s="918"/>
      <c r="AP13" s="918"/>
      <c r="AQ13" s="918"/>
      <c r="AR13" s="918"/>
      <c r="AS13" s="918"/>
      <c r="AT13" s="918"/>
      <c r="AU13" s="918"/>
      <c r="AV13" s="918"/>
      <c r="AW13" s="918"/>
      <c r="AX13" s="918"/>
      <c r="AY13" s="918"/>
      <c r="AZ13" s="918"/>
      <c r="BA13" s="918"/>
      <c r="BB13" s="918"/>
      <c r="BC13" s="918"/>
      <c r="BD13" s="918"/>
      <c r="BE13" s="918"/>
      <c r="BF13" s="918"/>
      <c r="BG13" s="918"/>
      <c r="BH13" s="918"/>
      <c r="BI13" s="918"/>
      <c r="BJ13" s="919"/>
      <c r="BK13" s="926"/>
      <c r="BL13" s="927"/>
      <c r="BM13" s="927"/>
      <c r="BN13" s="927"/>
      <c r="BO13" s="928"/>
      <c r="BP13" s="935"/>
      <c r="BQ13" s="936"/>
      <c r="BR13" s="936"/>
      <c r="BS13" s="936"/>
      <c r="BT13" s="936"/>
      <c r="BU13" s="936"/>
      <c r="BV13" s="936"/>
      <c r="BW13" s="936"/>
      <c r="BX13" s="937"/>
    </row>
    <row r="14" spans="1:76" s="58" customFormat="1" ht="20.25" customHeight="1">
      <c r="A14" s="45"/>
      <c r="B14" s="900"/>
      <c r="C14" s="901"/>
      <c r="D14" s="907"/>
      <c r="E14" s="908"/>
      <c r="F14" s="908"/>
      <c r="G14" s="908"/>
      <c r="H14" s="908"/>
      <c r="I14" s="908"/>
      <c r="J14" s="908"/>
      <c r="K14" s="908"/>
      <c r="L14" s="908"/>
      <c r="M14" s="908"/>
      <c r="N14" s="908"/>
      <c r="O14" s="908"/>
      <c r="P14" s="908"/>
      <c r="Q14" s="908"/>
      <c r="R14" s="908"/>
      <c r="S14" s="908"/>
      <c r="T14" s="908"/>
      <c r="U14" s="908"/>
      <c r="V14" s="908"/>
      <c r="W14" s="909"/>
      <c r="X14" s="917"/>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8"/>
      <c r="AY14" s="918"/>
      <c r="AZ14" s="918"/>
      <c r="BA14" s="918"/>
      <c r="BB14" s="918"/>
      <c r="BC14" s="918"/>
      <c r="BD14" s="918"/>
      <c r="BE14" s="918"/>
      <c r="BF14" s="918"/>
      <c r="BG14" s="918"/>
      <c r="BH14" s="918"/>
      <c r="BI14" s="918"/>
      <c r="BJ14" s="919"/>
      <c r="BK14" s="926"/>
      <c r="BL14" s="927"/>
      <c r="BM14" s="927"/>
      <c r="BN14" s="927"/>
      <c r="BO14" s="928"/>
      <c r="BP14" s="935"/>
      <c r="BQ14" s="936"/>
      <c r="BR14" s="936"/>
      <c r="BS14" s="936"/>
      <c r="BT14" s="936"/>
      <c r="BU14" s="936"/>
      <c r="BV14" s="936"/>
      <c r="BW14" s="936"/>
      <c r="BX14" s="937"/>
    </row>
    <row r="15" spans="1:76" s="58" customFormat="1" ht="20.25" customHeight="1">
      <c r="A15" s="45"/>
      <c r="B15" s="900"/>
      <c r="C15" s="901"/>
      <c r="D15" s="907"/>
      <c r="E15" s="908"/>
      <c r="F15" s="908"/>
      <c r="G15" s="908"/>
      <c r="H15" s="908"/>
      <c r="I15" s="908"/>
      <c r="J15" s="908"/>
      <c r="K15" s="908"/>
      <c r="L15" s="908"/>
      <c r="M15" s="908"/>
      <c r="N15" s="908"/>
      <c r="O15" s="908"/>
      <c r="P15" s="908"/>
      <c r="Q15" s="908"/>
      <c r="R15" s="908"/>
      <c r="S15" s="908"/>
      <c r="T15" s="908"/>
      <c r="U15" s="908"/>
      <c r="V15" s="908"/>
      <c r="W15" s="909"/>
      <c r="X15" s="917"/>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8"/>
      <c r="AY15" s="918"/>
      <c r="AZ15" s="918"/>
      <c r="BA15" s="918"/>
      <c r="BB15" s="918"/>
      <c r="BC15" s="918"/>
      <c r="BD15" s="918"/>
      <c r="BE15" s="918"/>
      <c r="BF15" s="918"/>
      <c r="BG15" s="918"/>
      <c r="BH15" s="918"/>
      <c r="BI15" s="918"/>
      <c r="BJ15" s="919"/>
      <c r="BK15" s="926"/>
      <c r="BL15" s="927"/>
      <c r="BM15" s="927"/>
      <c r="BN15" s="927"/>
      <c r="BO15" s="928"/>
      <c r="BP15" s="935"/>
      <c r="BQ15" s="936"/>
      <c r="BR15" s="936"/>
      <c r="BS15" s="936"/>
      <c r="BT15" s="936"/>
      <c r="BU15" s="936"/>
      <c r="BV15" s="936"/>
      <c r="BW15" s="936"/>
      <c r="BX15" s="937"/>
    </row>
    <row r="16" spans="1:76" s="58" customFormat="1" ht="20.25" customHeight="1">
      <c r="A16" s="45"/>
      <c r="B16" s="900"/>
      <c r="C16" s="901"/>
      <c r="D16" s="907"/>
      <c r="E16" s="908"/>
      <c r="F16" s="908"/>
      <c r="G16" s="908"/>
      <c r="H16" s="908"/>
      <c r="I16" s="908"/>
      <c r="J16" s="908"/>
      <c r="K16" s="908"/>
      <c r="L16" s="908"/>
      <c r="M16" s="908"/>
      <c r="N16" s="908"/>
      <c r="O16" s="908"/>
      <c r="P16" s="908"/>
      <c r="Q16" s="908"/>
      <c r="R16" s="908"/>
      <c r="S16" s="908"/>
      <c r="T16" s="908"/>
      <c r="U16" s="908"/>
      <c r="V16" s="908"/>
      <c r="W16" s="909"/>
      <c r="X16" s="917"/>
      <c r="Y16" s="918"/>
      <c r="Z16" s="918"/>
      <c r="AA16" s="918"/>
      <c r="AB16" s="918"/>
      <c r="AC16" s="918"/>
      <c r="AD16" s="918"/>
      <c r="AE16" s="918"/>
      <c r="AF16" s="918"/>
      <c r="AG16" s="918"/>
      <c r="AH16" s="918"/>
      <c r="AI16" s="918"/>
      <c r="AJ16" s="918"/>
      <c r="AK16" s="918"/>
      <c r="AL16" s="918"/>
      <c r="AM16" s="918"/>
      <c r="AN16" s="918"/>
      <c r="AO16" s="918"/>
      <c r="AP16" s="918"/>
      <c r="AQ16" s="918"/>
      <c r="AR16" s="918"/>
      <c r="AS16" s="918"/>
      <c r="AT16" s="918"/>
      <c r="AU16" s="918"/>
      <c r="AV16" s="918"/>
      <c r="AW16" s="918"/>
      <c r="AX16" s="918"/>
      <c r="AY16" s="918"/>
      <c r="AZ16" s="918"/>
      <c r="BA16" s="918"/>
      <c r="BB16" s="918"/>
      <c r="BC16" s="918"/>
      <c r="BD16" s="918"/>
      <c r="BE16" s="918"/>
      <c r="BF16" s="918"/>
      <c r="BG16" s="918"/>
      <c r="BH16" s="918"/>
      <c r="BI16" s="918"/>
      <c r="BJ16" s="919"/>
      <c r="BK16" s="926"/>
      <c r="BL16" s="927"/>
      <c r="BM16" s="927"/>
      <c r="BN16" s="927"/>
      <c r="BO16" s="928"/>
      <c r="BP16" s="935"/>
      <c r="BQ16" s="936"/>
      <c r="BR16" s="936"/>
      <c r="BS16" s="936"/>
      <c r="BT16" s="936"/>
      <c r="BU16" s="936"/>
      <c r="BV16" s="936"/>
      <c r="BW16" s="936"/>
      <c r="BX16" s="937"/>
    </row>
    <row r="17" spans="1:76" s="58" customFormat="1" ht="20.25" customHeight="1">
      <c r="A17" s="45"/>
      <c r="B17" s="902"/>
      <c r="C17" s="903"/>
      <c r="D17" s="910"/>
      <c r="E17" s="911"/>
      <c r="F17" s="911"/>
      <c r="G17" s="911"/>
      <c r="H17" s="911"/>
      <c r="I17" s="911"/>
      <c r="J17" s="911"/>
      <c r="K17" s="911"/>
      <c r="L17" s="911"/>
      <c r="M17" s="911"/>
      <c r="N17" s="911"/>
      <c r="O17" s="911"/>
      <c r="P17" s="911"/>
      <c r="Q17" s="911"/>
      <c r="R17" s="911"/>
      <c r="S17" s="911"/>
      <c r="T17" s="911"/>
      <c r="U17" s="911"/>
      <c r="V17" s="911"/>
      <c r="W17" s="912"/>
      <c r="X17" s="920"/>
      <c r="Y17" s="921"/>
      <c r="Z17" s="921"/>
      <c r="AA17" s="921"/>
      <c r="AB17" s="921"/>
      <c r="AC17" s="921"/>
      <c r="AD17" s="921"/>
      <c r="AE17" s="921"/>
      <c r="AF17" s="921"/>
      <c r="AG17" s="921"/>
      <c r="AH17" s="921"/>
      <c r="AI17" s="921"/>
      <c r="AJ17" s="921"/>
      <c r="AK17" s="921"/>
      <c r="AL17" s="921"/>
      <c r="AM17" s="921"/>
      <c r="AN17" s="921"/>
      <c r="AO17" s="921"/>
      <c r="AP17" s="921"/>
      <c r="AQ17" s="921"/>
      <c r="AR17" s="921"/>
      <c r="AS17" s="921"/>
      <c r="AT17" s="921"/>
      <c r="AU17" s="921"/>
      <c r="AV17" s="921"/>
      <c r="AW17" s="921"/>
      <c r="AX17" s="921"/>
      <c r="AY17" s="921"/>
      <c r="AZ17" s="921"/>
      <c r="BA17" s="921"/>
      <c r="BB17" s="921"/>
      <c r="BC17" s="921"/>
      <c r="BD17" s="921"/>
      <c r="BE17" s="921"/>
      <c r="BF17" s="921"/>
      <c r="BG17" s="921"/>
      <c r="BH17" s="921"/>
      <c r="BI17" s="921"/>
      <c r="BJ17" s="922"/>
      <c r="BK17" s="929"/>
      <c r="BL17" s="930"/>
      <c r="BM17" s="930"/>
      <c r="BN17" s="930"/>
      <c r="BO17" s="931"/>
      <c r="BP17" s="938"/>
      <c r="BQ17" s="939"/>
      <c r="BR17" s="939"/>
      <c r="BS17" s="939"/>
      <c r="BT17" s="939"/>
      <c r="BU17" s="939"/>
      <c r="BV17" s="939"/>
      <c r="BW17" s="939"/>
      <c r="BX17" s="940"/>
    </row>
    <row r="18" spans="1:76" s="58" customFormat="1" ht="20.25" customHeight="1">
      <c r="A18" s="45"/>
      <c r="B18" s="898" t="s">
        <v>21</v>
      </c>
      <c r="C18" s="899"/>
      <c r="D18" s="904"/>
      <c r="E18" s="905"/>
      <c r="F18" s="905"/>
      <c r="G18" s="905"/>
      <c r="H18" s="905"/>
      <c r="I18" s="905"/>
      <c r="J18" s="905"/>
      <c r="K18" s="905"/>
      <c r="L18" s="905"/>
      <c r="M18" s="905"/>
      <c r="N18" s="905"/>
      <c r="O18" s="905"/>
      <c r="P18" s="905"/>
      <c r="Q18" s="905"/>
      <c r="R18" s="905"/>
      <c r="S18" s="905"/>
      <c r="T18" s="905"/>
      <c r="U18" s="905"/>
      <c r="V18" s="905"/>
      <c r="W18" s="906"/>
      <c r="X18" s="914"/>
      <c r="Y18" s="915"/>
      <c r="Z18" s="915"/>
      <c r="AA18" s="915"/>
      <c r="AB18" s="915"/>
      <c r="AC18" s="915"/>
      <c r="AD18" s="915"/>
      <c r="AE18" s="915"/>
      <c r="AF18" s="915"/>
      <c r="AG18" s="915"/>
      <c r="AH18" s="915"/>
      <c r="AI18" s="915"/>
      <c r="AJ18" s="915"/>
      <c r="AK18" s="915"/>
      <c r="AL18" s="915"/>
      <c r="AM18" s="915"/>
      <c r="AN18" s="915"/>
      <c r="AO18" s="915"/>
      <c r="AP18" s="915"/>
      <c r="AQ18" s="915"/>
      <c r="AR18" s="915"/>
      <c r="AS18" s="915"/>
      <c r="AT18" s="915"/>
      <c r="AU18" s="915"/>
      <c r="AV18" s="915"/>
      <c r="AW18" s="915"/>
      <c r="AX18" s="915"/>
      <c r="AY18" s="915"/>
      <c r="AZ18" s="915"/>
      <c r="BA18" s="915"/>
      <c r="BB18" s="915"/>
      <c r="BC18" s="915"/>
      <c r="BD18" s="915"/>
      <c r="BE18" s="915"/>
      <c r="BF18" s="915"/>
      <c r="BG18" s="915"/>
      <c r="BH18" s="915"/>
      <c r="BI18" s="915"/>
      <c r="BJ18" s="916"/>
      <c r="BK18" s="923"/>
      <c r="BL18" s="924"/>
      <c r="BM18" s="924"/>
      <c r="BN18" s="924"/>
      <c r="BO18" s="925"/>
      <c r="BP18" s="932"/>
      <c r="BQ18" s="933"/>
      <c r="BR18" s="933"/>
      <c r="BS18" s="933"/>
      <c r="BT18" s="933"/>
      <c r="BU18" s="933"/>
      <c r="BV18" s="933"/>
      <c r="BW18" s="933"/>
      <c r="BX18" s="934"/>
    </row>
    <row r="19" spans="1:76" s="58" customFormat="1" ht="20.25" customHeight="1">
      <c r="A19" s="45"/>
      <c r="B19" s="900"/>
      <c r="C19" s="901"/>
      <c r="D19" s="907"/>
      <c r="E19" s="908"/>
      <c r="F19" s="908"/>
      <c r="G19" s="908"/>
      <c r="H19" s="908"/>
      <c r="I19" s="908"/>
      <c r="J19" s="908"/>
      <c r="K19" s="908"/>
      <c r="L19" s="908"/>
      <c r="M19" s="908"/>
      <c r="N19" s="908"/>
      <c r="O19" s="908"/>
      <c r="P19" s="908"/>
      <c r="Q19" s="908"/>
      <c r="R19" s="908"/>
      <c r="S19" s="908"/>
      <c r="T19" s="908"/>
      <c r="U19" s="908"/>
      <c r="V19" s="908"/>
      <c r="W19" s="909"/>
      <c r="X19" s="917"/>
      <c r="Y19" s="918"/>
      <c r="Z19" s="918"/>
      <c r="AA19" s="918"/>
      <c r="AB19" s="918"/>
      <c r="AC19" s="918"/>
      <c r="AD19" s="918"/>
      <c r="AE19" s="918"/>
      <c r="AF19" s="918"/>
      <c r="AG19" s="918"/>
      <c r="AH19" s="918"/>
      <c r="AI19" s="918"/>
      <c r="AJ19" s="918"/>
      <c r="AK19" s="918"/>
      <c r="AL19" s="918"/>
      <c r="AM19" s="918"/>
      <c r="AN19" s="918"/>
      <c r="AO19" s="918"/>
      <c r="AP19" s="918"/>
      <c r="AQ19" s="918"/>
      <c r="AR19" s="918"/>
      <c r="AS19" s="918"/>
      <c r="AT19" s="918"/>
      <c r="AU19" s="918"/>
      <c r="AV19" s="918"/>
      <c r="AW19" s="918"/>
      <c r="AX19" s="918"/>
      <c r="AY19" s="918"/>
      <c r="AZ19" s="918"/>
      <c r="BA19" s="918"/>
      <c r="BB19" s="918"/>
      <c r="BC19" s="918"/>
      <c r="BD19" s="918"/>
      <c r="BE19" s="918"/>
      <c r="BF19" s="918"/>
      <c r="BG19" s="918"/>
      <c r="BH19" s="918"/>
      <c r="BI19" s="918"/>
      <c r="BJ19" s="919"/>
      <c r="BK19" s="926"/>
      <c r="BL19" s="927"/>
      <c r="BM19" s="927"/>
      <c r="BN19" s="927"/>
      <c r="BO19" s="928"/>
      <c r="BP19" s="935"/>
      <c r="BQ19" s="936"/>
      <c r="BR19" s="936"/>
      <c r="BS19" s="936"/>
      <c r="BT19" s="936"/>
      <c r="BU19" s="936"/>
      <c r="BV19" s="936"/>
      <c r="BW19" s="936"/>
      <c r="BX19" s="937"/>
    </row>
    <row r="20" spans="1:76" s="58" customFormat="1" ht="20.25" customHeight="1">
      <c r="A20" s="45"/>
      <c r="B20" s="900"/>
      <c r="C20" s="901"/>
      <c r="D20" s="907"/>
      <c r="E20" s="908"/>
      <c r="F20" s="908"/>
      <c r="G20" s="908"/>
      <c r="H20" s="908"/>
      <c r="I20" s="908"/>
      <c r="J20" s="908"/>
      <c r="K20" s="908"/>
      <c r="L20" s="908"/>
      <c r="M20" s="908"/>
      <c r="N20" s="908"/>
      <c r="O20" s="908"/>
      <c r="P20" s="908"/>
      <c r="Q20" s="908"/>
      <c r="R20" s="908"/>
      <c r="S20" s="908"/>
      <c r="T20" s="908"/>
      <c r="U20" s="908"/>
      <c r="V20" s="908"/>
      <c r="W20" s="909"/>
      <c r="X20" s="917"/>
      <c r="Y20" s="918"/>
      <c r="Z20" s="918"/>
      <c r="AA20" s="918"/>
      <c r="AB20" s="918"/>
      <c r="AC20" s="918"/>
      <c r="AD20" s="918"/>
      <c r="AE20" s="918"/>
      <c r="AF20" s="918"/>
      <c r="AG20" s="918"/>
      <c r="AH20" s="918"/>
      <c r="AI20" s="918"/>
      <c r="AJ20" s="918"/>
      <c r="AK20" s="918"/>
      <c r="AL20" s="918"/>
      <c r="AM20" s="918"/>
      <c r="AN20" s="918"/>
      <c r="AO20" s="918"/>
      <c r="AP20" s="918"/>
      <c r="AQ20" s="918"/>
      <c r="AR20" s="918"/>
      <c r="AS20" s="918"/>
      <c r="AT20" s="918"/>
      <c r="AU20" s="918"/>
      <c r="AV20" s="918"/>
      <c r="AW20" s="918"/>
      <c r="AX20" s="918"/>
      <c r="AY20" s="918"/>
      <c r="AZ20" s="918"/>
      <c r="BA20" s="918"/>
      <c r="BB20" s="918"/>
      <c r="BC20" s="918"/>
      <c r="BD20" s="918"/>
      <c r="BE20" s="918"/>
      <c r="BF20" s="918"/>
      <c r="BG20" s="918"/>
      <c r="BH20" s="918"/>
      <c r="BI20" s="918"/>
      <c r="BJ20" s="919"/>
      <c r="BK20" s="926"/>
      <c r="BL20" s="927"/>
      <c r="BM20" s="927"/>
      <c r="BN20" s="927"/>
      <c r="BO20" s="928"/>
      <c r="BP20" s="935"/>
      <c r="BQ20" s="936"/>
      <c r="BR20" s="936"/>
      <c r="BS20" s="936"/>
      <c r="BT20" s="936"/>
      <c r="BU20" s="936"/>
      <c r="BV20" s="936"/>
      <c r="BW20" s="936"/>
      <c r="BX20" s="937"/>
    </row>
    <row r="21" spans="1:76" s="58" customFormat="1" ht="20.25" customHeight="1">
      <c r="A21" s="45"/>
      <c r="B21" s="900"/>
      <c r="C21" s="901"/>
      <c r="D21" s="907"/>
      <c r="E21" s="908"/>
      <c r="F21" s="908"/>
      <c r="G21" s="908"/>
      <c r="H21" s="908"/>
      <c r="I21" s="908"/>
      <c r="J21" s="908"/>
      <c r="K21" s="908"/>
      <c r="L21" s="908"/>
      <c r="M21" s="908"/>
      <c r="N21" s="908"/>
      <c r="O21" s="908"/>
      <c r="P21" s="908"/>
      <c r="Q21" s="908"/>
      <c r="R21" s="908"/>
      <c r="S21" s="908"/>
      <c r="T21" s="908"/>
      <c r="U21" s="908"/>
      <c r="V21" s="908"/>
      <c r="W21" s="909"/>
      <c r="X21" s="917"/>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8"/>
      <c r="AY21" s="918"/>
      <c r="AZ21" s="918"/>
      <c r="BA21" s="918"/>
      <c r="BB21" s="918"/>
      <c r="BC21" s="918"/>
      <c r="BD21" s="918"/>
      <c r="BE21" s="918"/>
      <c r="BF21" s="918"/>
      <c r="BG21" s="918"/>
      <c r="BH21" s="918"/>
      <c r="BI21" s="918"/>
      <c r="BJ21" s="919"/>
      <c r="BK21" s="926"/>
      <c r="BL21" s="927"/>
      <c r="BM21" s="927"/>
      <c r="BN21" s="927"/>
      <c r="BO21" s="928"/>
      <c r="BP21" s="935"/>
      <c r="BQ21" s="936"/>
      <c r="BR21" s="936"/>
      <c r="BS21" s="936"/>
      <c r="BT21" s="936"/>
      <c r="BU21" s="936"/>
      <c r="BV21" s="936"/>
      <c r="BW21" s="936"/>
      <c r="BX21" s="937"/>
    </row>
    <row r="22" spans="1:76" s="58" customFormat="1" ht="20.25" customHeight="1">
      <c r="A22" s="45"/>
      <c r="B22" s="900"/>
      <c r="C22" s="901"/>
      <c r="D22" s="907"/>
      <c r="E22" s="908"/>
      <c r="F22" s="908"/>
      <c r="G22" s="908"/>
      <c r="H22" s="908"/>
      <c r="I22" s="908"/>
      <c r="J22" s="908"/>
      <c r="K22" s="908"/>
      <c r="L22" s="908"/>
      <c r="M22" s="908"/>
      <c r="N22" s="908"/>
      <c r="O22" s="908"/>
      <c r="P22" s="908"/>
      <c r="Q22" s="908"/>
      <c r="R22" s="908"/>
      <c r="S22" s="908"/>
      <c r="T22" s="908"/>
      <c r="U22" s="908"/>
      <c r="V22" s="908"/>
      <c r="W22" s="909"/>
      <c r="X22" s="917"/>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8"/>
      <c r="AY22" s="918"/>
      <c r="AZ22" s="918"/>
      <c r="BA22" s="918"/>
      <c r="BB22" s="918"/>
      <c r="BC22" s="918"/>
      <c r="BD22" s="918"/>
      <c r="BE22" s="918"/>
      <c r="BF22" s="918"/>
      <c r="BG22" s="918"/>
      <c r="BH22" s="918"/>
      <c r="BI22" s="918"/>
      <c r="BJ22" s="919"/>
      <c r="BK22" s="926"/>
      <c r="BL22" s="927"/>
      <c r="BM22" s="927"/>
      <c r="BN22" s="927"/>
      <c r="BO22" s="928"/>
      <c r="BP22" s="935"/>
      <c r="BQ22" s="936"/>
      <c r="BR22" s="936"/>
      <c r="BS22" s="936"/>
      <c r="BT22" s="936"/>
      <c r="BU22" s="936"/>
      <c r="BV22" s="936"/>
      <c r="BW22" s="936"/>
      <c r="BX22" s="937"/>
    </row>
    <row r="23" spans="1:76" s="58" customFormat="1" ht="20.25" customHeight="1">
      <c r="A23" s="45"/>
      <c r="B23" s="902"/>
      <c r="C23" s="903"/>
      <c r="D23" s="910"/>
      <c r="E23" s="911"/>
      <c r="F23" s="911"/>
      <c r="G23" s="911"/>
      <c r="H23" s="911"/>
      <c r="I23" s="911"/>
      <c r="J23" s="911"/>
      <c r="K23" s="911"/>
      <c r="L23" s="911"/>
      <c r="M23" s="911"/>
      <c r="N23" s="911"/>
      <c r="O23" s="911"/>
      <c r="P23" s="911"/>
      <c r="Q23" s="911"/>
      <c r="R23" s="911"/>
      <c r="S23" s="911"/>
      <c r="T23" s="911"/>
      <c r="U23" s="911"/>
      <c r="V23" s="911"/>
      <c r="W23" s="912"/>
      <c r="X23" s="920"/>
      <c r="Y23" s="921"/>
      <c r="Z23" s="921"/>
      <c r="AA23" s="921"/>
      <c r="AB23" s="921"/>
      <c r="AC23" s="921"/>
      <c r="AD23" s="921"/>
      <c r="AE23" s="921"/>
      <c r="AF23" s="921"/>
      <c r="AG23" s="921"/>
      <c r="AH23" s="921"/>
      <c r="AI23" s="921"/>
      <c r="AJ23" s="921"/>
      <c r="AK23" s="921"/>
      <c r="AL23" s="921"/>
      <c r="AM23" s="921"/>
      <c r="AN23" s="921"/>
      <c r="AO23" s="921"/>
      <c r="AP23" s="921"/>
      <c r="AQ23" s="921"/>
      <c r="AR23" s="921"/>
      <c r="AS23" s="921"/>
      <c r="AT23" s="921"/>
      <c r="AU23" s="921"/>
      <c r="AV23" s="921"/>
      <c r="AW23" s="921"/>
      <c r="AX23" s="921"/>
      <c r="AY23" s="921"/>
      <c r="AZ23" s="921"/>
      <c r="BA23" s="921"/>
      <c r="BB23" s="921"/>
      <c r="BC23" s="921"/>
      <c r="BD23" s="921"/>
      <c r="BE23" s="921"/>
      <c r="BF23" s="921"/>
      <c r="BG23" s="921"/>
      <c r="BH23" s="921"/>
      <c r="BI23" s="921"/>
      <c r="BJ23" s="922"/>
      <c r="BK23" s="929"/>
      <c r="BL23" s="930"/>
      <c r="BM23" s="930"/>
      <c r="BN23" s="930"/>
      <c r="BO23" s="931"/>
      <c r="BP23" s="938"/>
      <c r="BQ23" s="939"/>
      <c r="BR23" s="939"/>
      <c r="BS23" s="939"/>
      <c r="BT23" s="939"/>
      <c r="BU23" s="939"/>
      <c r="BV23" s="939"/>
      <c r="BW23" s="939"/>
      <c r="BX23" s="940"/>
    </row>
    <row r="24" spans="1:76" s="58" customFormat="1" ht="20.25" customHeight="1">
      <c r="A24" s="45"/>
      <c r="B24" s="898" t="s">
        <v>22</v>
      </c>
      <c r="C24" s="899"/>
      <c r="D24" s="904"/>
      <c r="E24" s="905"/>
      <c r="F24" s="905"/>
      <c r="G24" s="905"/>
      <c r="H24" s="905"/>
      <c r="I24" s="905"/>
      <c r="J24" s="905"/>
      <c r="K24" s="905"/>
      <c r="L24" s="905"/>
      <c r="M24" s="905"/>
      <c r="N24" s="905"/>
      <c r="O24" s="905"/>
      <c r="P24" s="905"/>
      <c r="Q24" s="905"/>
      <c r="R24" s="905"/>
      <c r="S24" s="905"/>
      <c r="T24" s="905"/>
      <c r="U24" s="905"/>
      <c r="V24" s="905"/>
      <c r="W24" s="906"/>
      <c r="X24" s="914"/>
      <c r="Y24" s="915"/>
      <c r="Z24" s="915"/>
      <c r="AA24" s="915"/>
      <c r="AB24" s="915"/>
      <c r="AC24" s="915"/>
      <c r="AD24" s="915"/>
      <c r="AE24" s="915"/>
      <c r="AF24" s="915"/>
      <c r="AG24" s="915"/>
      <c r="AH24" s="915"/>
      <c r="AI24" s="915"/>
      <c r="AJ24" s="915"/>
      <c r="AK24" s="915"/>
      <c r="AL24" s="915"/>
      <c r="AM24" s="915"/>
      <c r="AN24" s="915"/>
      <c r="AO24" s="915"/>
      <c r="AP24" s="915"/>
      <c r="AQ24" s="915"/>
      <c r="AR24" s="915"/>
      <c r="AS24" s="915"/>
      <c r="AT24" s="915"/>
      <c r="AU24" s="915"/>
      <c r="AV24" s="915"/>
      <c r="AW24" s="915"/>
      <c r="AX24" s="915"/>
      <c r="AY24" s="915"/>
      <c r="AZ24" s="915"/>
      <c r="BA24" s="915"/>
      <c r="BB24" s="915"/>
      <c r="BC24" s="915"/>
      <c r="BD24" s="915"/>
      <c r="BE24" s="915"/>
      <c r="BF24" s="915"/>
      <c r="BG24" s="915"/>
      <c r="BH24" s="915"/>
      <c r="BI24" s="915"/>
      <c r="BJ24" s="916"/>
      <c r="BK24" s="923"/>
      <c r="BL24" s="924"/>
      <c r="BM24" s="924"/>
      <c r="BN24" s="924"/>
      <c r="BO24" s="925"/>
      <c r="BP24" s="932"/>
      <c r="BQ24" s="933"/>
      <c r="BR24" s="933"/>
      <c r="BS24" s="933"/>
      <c r="BT24" s="933"/>
      <c r="BU24" s="933"/>
      <c r="BV24" s="933"/>
      <c r="BW24" s="933"/>
      <c r="BX24" s="934"/>
    </row>
    <row r="25" spans="1:76" s="58" customFormat="1" ht="20.25" customHeight="1">
      <c r="A25" s="45"/>
      <c r="B25" s="900"/>
      <c r="C25" s="901"/>
      <c r="D25" s="907"/>
      <c r="E25" s="908"/>
      <c r="F25" s="908"/>
      <c r="G25" s="908"/>
      <c r="H25" s="908"/>
      <c r="I25" s="908"/>
      <c r="J25" s="908"/>
      <c r="K25" s="908"/>
      <c r="L25" s="908"/>
      <c r="M25" s="908"/>
      <c r="N25" s="908"/>
      <c r="O25" s="908"/>
      <c r="P25" s="908"/>
      <c r="Q25" s="908"/>
      <c r="R25" s="908"/>
      <c r="S25" s="908"/>
      <c r="T25" s="908"/>
      <c r="U25" s="908"/>
      <c r="V25" s="908"/>
      <c r="W25" s="909"/>
      <c r="X25" s="917"/>
      <c r="Y25" s="918"/>
      <c r="Z25" s="918"/>
      <c r="AA25" s="918"/>
      <c r="AB25" s="918"/>
      <c r="AC25" s="918"/>
      <c r="AD25" s="918"/>
      <c r="AE25" s="918"/>
      <c r="AF25" s="918"/>
      <c r="AG25" s="918"/>
      <c r="AH25" s="918"/>
      <c r="AI25" s="918"/>
      <c r="AJ25" s="918"/>
      <c r="AK25" s="918"/>
      <c r="AL25" s="918"/>
      <c r="AM25" s="918"/>
      <c r="AN25" s="918"/>
      <c r="AO25" s="918"/>
      <c r="AP25" s="918"/>
      <c r="AQ25" s="918"/>
      <c r="AR25" s="918"/>
      <c r="AS25" s="918"/>
      <c r="AT25" s="918"/>
      <c r="AU25" s="918"/>
      <c r="AV25" s="918"/>
      <c r="AW25" s="918"/>
      <c r="AX25" s="918"/>
      <c r="AY25" s="918"/>
      <c r="AZ25" s="918"/>
      <c r="BA25" s="918"/>
      <c r="BB25" s="918"/>
      <c r="BC25" s="918"/>
      <c r="BD25" s="918"/>
      <c r="BE25" s="918"/>
      <c r="BF25" s="918"/>
      <c r="BG25" s="918"/>
      <c r="BH25" s="918"/>
      <c r="BI25" s="918"/>
      <c r="BJ25" s="919"/>
      <c r="BK25" s="926"/>
      <c r="BL25" s="927"/>
      <c r="BM25" s="927"/>
      <c r="BN25" s="927"/>
      <c r="BO25" s="928"/>
      <c r="BP25" s="935"/>
      <c r="BQ25" s="936"/>
      <c r="BR25" s="936"/>
      <c r="BS25" s="936"/>
      <c r="BT25" s="936"/>
      <c r="BU25" s="936"/>
      <c r="BV25" s="936"/>
      <c r="BW25" s="936"/>
      <c r="BX25" s="937"/>
    </row>
    <row r="26" spans="1:76" s="58" customFormat="1" ht="20.25" customHeight="1">
      <c r="A26" s="45"/>
      <c r="B26" s="900"/>
      <c r="C26" s="901"/>
      <c r="D26" s="907"/>
      <c r="E26" s="908"/>
      <c r="F26" s="908"/>
      <c r="G26" s="908"/>
      <c r="H26" s="908"/>
      <c r="I26" s="908"/>
      <c r="J26" s="908"/>
      <c r="K26" s="908"/>
      <c r="L26" s="908"/>
      <c r="M26" s="908"/>
      <c r="N26" s="908"/>
      <c r="O26" s="908"/>
      <c r="P26" s="908"/>
      <c r="Q26" s="908"/>
      <c r="R26" s="908"/>
      <c r="S26" s="908"/>
      <c r="T26" s="908"/>
      <c r="U26" s="908"/>
      <c r="V26" s="908"/>
      <c r="W26" s="909"/>
      <c r="X26" s="917"/>
      <c r="Y26" s="918"/>
      <c r="Z26" s="918"/>
      <c r="AA26" s="918"/>
      <c r="AB26" s="918"/>
      <c r="AC26" s="918"/>
      <c r="AD26" s="918"/>
      <c r="AE26" s="918"/>
      <c r="AF26" s="918"/>
      <c r="AG26" s="918"/>
      <c r="AH26" s="918"/>
      <c r="AI26" s="918"/>
      <c r="AJ26" s="918"/>
      <c r="AK26" s="918"/>
      <c r="AL26" s="918"/>
      <c r="AM26" s="918"/>
      <c r="AN26" s="918"/>
      <c r="AO26" s="918"/>
      <c r="AP26" s="918"/>
      <c r="AQ26" s="918"/>
      <c r="AR26" s="918"/>
      <c r="AS26" s="918"/>
      <c r="AT26" s="918"/>
      <c r="AU26" s="918"/>
      <c r="AV26" s="918"/>
      <c r="AW26" s="918"/>
      <c r="AX26" s="918"/>
      <c r="AY26" s="918"/>
      <c r="AZ26" s="918"/>
      <c r="BA26" s="918"/>
      <c r="BB26" s="918"/>
      <c r="BC26" s="918"/>
      <c r="BD26" s="918"/>
      <c r="BE26" s="918"/>
      <c r="BF26" s="918"/>
      <c r="BG26" s="918"/>
      <c r="BH26" s="918"/>
      <c r="BI26" s="918"/>
      <c r="BJ26" s="919"/>
      <c r="BK26" s="926"/>
      <c r="BL26" s="927"/>
      <c r="BM26" s="927"/>
      <c r="BN26" s="927"/>
      <c r="BO26" s="928"/>
      <c r="BP26" s="935"/>
      <c r="BQ26" s="936"/>
      <c r="BR26" s="936"/>
      <c r="BS26" s="936"/>
      <c r="BT26" s="936"/>
      <c r="BU26" s="936"/>
      <c r="BV26" s="936"/>
      <c r="BW26" s="936"/>
      <c r="BX26" s="937"/>
    </row>
    <row r="27" spans="1:76" s="58" customFormat="1" ht="20.25" customHeight="1">
      <c r="A27" s="45"/>
      <c r="B27" s="900"/>
      <c r="C27" s="901"/>
      <c r="D27" s="907"/>
      <c r="E27" s="908"/>
      <c r="F27" s="908"/>
      <c r="G27" s="908"/>
      <c r="H27" s="908"/>
      <c r="I27" s="908"/>
      <c r="J27" s="908"/>
      <c r="K27" s="908"/>
      <c r="L27" s="908"/>
      <c r="M27" s="908"/>
      <c r="N27" s="908"/>
      <c r="O27" s="908"/>
      <c r="P27" s="908"/>
      <c r="Q27" s="908"/>
      <c r="R27" s="908"/>
      <c r="S27" s="908"/>
      <c r="T27" s="908"/>
      <c r="U27" s="908"/>
      <c r="V27" s="908"/>
      <c r="W27" s="909"/>
      <c r="X27" s="917"/>
      <c r="Y27" s="918"/>
      <c r="Z27" s="918"/>
      <c r="AA27" s="918"/>
      <c r="AB27" s="918"/>
      <c r="AC27" s="918"/>
      <c r="AD27" s="918"/>
      <c r="AE27" s="918"/>
      <c r="AF27" s="918"/>
      <c r="AG27" s="918"/>
      <c r="AH27" s="918"/>
      <c r="AI27" s="918"/>
      <c r="AJ27" s="918"/>
      <c r="AK27" s="918"/>
      <c r="AL27" s="918"/>
      <c r="AM27" s="918"/>
      <c r="AN27" s="918"/>
      <c r="AO27" s="918"/>
      <c r="AP27" s="918"/>
      <c r="AQ27" s="918"/>
      <c r="AR27" s="918"/>
      <c r="AS27" s="918"/>
      <c r="AT27" s="918"/>
      <c r="AU27" s="918"/>
      <c r="AV27" s="918"/>
      <c r="AW27" s="918"/>
      <c r="AX27" s="918"/>
      <c r="AY27" s="918"/>
      <c r="AZ27" s="918"/>
      <c r="BA27" s="918"/>
      <c r="BB27" s="918"/>
      <c r="BC27" s="918"/>
      <c r="BD27" s="918"/>
      <c r="BE27" s="918"/>
      <c r="BF27" s="918"/>
      <c r="BG27" s="918"/>
      <c r="BH27" s="918"/>
      <c r="BI27" s="918"/>
      <c r="BJ27" s="919"/>
      <c r="BK27" s="926"/>
      <c r="BL27" s="927"/>
      <c r="BM27" s="927"/>
      <c r="BN27" s="927"/>
      <c r="BO27" s="928"/>
      <c r="BP27" s="935"/>
      <c r="BQ27" s="936"/>
      <c r="BR27" s="936"/>
      <c r="BS27" s="936"/>
      <c r="BT27" s="936"/>
      <c r="BU27" s="936"/>
      <c r="BV27" s="936"/>
      <c r="BW27" s="936"/>
      <c r="BX27" s="937"/>
    </row>
    <row r="28" spans="1:76" s="58" customFormat="1" ht="20.25" customHeight="1">
      <c r="A28" s="45"/>
      <c r="B28" s="900"/>
      <c r="C28" s="901"/>
      <c r="D28" s="907"/>
      <c r="E28" s="908"/>
      <c r="F28" s="908"/>
      <c r="G28" s="908"/>
      <c r="H28" s="908"/>
      <c r="I28" s="908"/>
      <c r="J28" s="908"/>
      <c r="K28" s="908"/>
      <c r="L28" s="908"/>
      <c r="M28" s="908"/>
      <c r="N28" s="908"/>
      <c r="O28" s="908"/>
      <c r="P28" s="908"/>
      <c r="Q28" s="908"/>
      <c r="R28" s="908"/>
      <c r="S28" s="908"/>
      <c r="T28" s="908"/>
      <c r="U28" s="908"/>
      <c r="V28" s="908"/>
      <c r="W28" s="909"/>
      <c r="X28" s="917"/>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8"/>
      <c r="AY28" s="918"/>
      <c r="AZ28" s="918"/>
      <c r="BA28" s="918"/>
      <c r="BB28" s="918"/>
      <c r="BC28" s="918"/>
      <c r="BD28" s="918"/>
      <c r="BE28" s="918"/>
      <c r="BF28" s="918"/>
      <c r="BG28" s="918"/>
      <c r="BH28" s="918"/>
      <c r="BI28" s="918"/>
      <c r="BJ28" s="919"/>
      <c r="BK28" s="926"/>
      <c r="BL28" s="927"/>
      <c r="BM28" s="927"/>
      <c r="BN28" s="927"/>
      <c r="BO28" s="928"/>
      <c r="BP28" s="935"/>
      <c r="BQ28" s="936"/>
      <c r="BR28" s="936"/>
      <c r="BS28" s="936"/>
      <c r="BT28" s="936"/>
      <c r="BU28" s="936"/>
      <c r="BV28" s="936"/>
      <c r="BW28" s="936"/>
      <c r="BX28" s="937"/>
    </row>
    <row r="29" spans="1:76" s="58" customFormat="1" ht="20.25" customHeight="1">
      <c r="A29" s="45"/>
      <c r="B29" s="902"/>
      <c r="C29" s="903"/>
      <c r="D29" s="910"/>
      <c r="E29" s="911"/>
      <c r="F29" s="911"/>
      <c r="G29" s="911"/>
      <c r="H29" s="911"/>
      <c r="I29" s="911"/>
      <c r="J29" s="911"/>
      <c r="K29" s="911"/>
      <c r="L29" s="911"/>
      <c r="M29" s="911"/>
      <c r="N29" s="911"/>
      <c r="O29" s="911"/>
      <c r="P29" s="911"/>
      <c r="Q29" s="911"/>
      <c r="R29" s="911"/>
      <c r="S29" s="911"/>
      <c r="T29" s="911"/>
      <c r="U29" s="911"/>
      <c r="V29" s="911"/>
      <c r="W29" s="912"/>
      <c r="X29" s="920"/>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1"/>
      <c r="AY29" s="921"/>
      <c r="AZ29" s="921"/>
      <c r="BA29" s="921"/>
      <c r="BB29" s="921"/>
      <c r="BC29" s="921"/>
      <c r="BD29" s="921"/>
      <c r="BE29" s="921"/>
      <c r="BF29" s="921"/>
      <c r="BG29" s="921"/>
      <c r="BH29" s="921"/>
      <c r="BI29" s="921"/>
      <c r="BJ29" s="922"/>
      <c r="BK29" s="929"/>
      <c r="BL29" s="930"/>
      <c r="BM29" s="930"/>
      <c r="BN29" s="930"/>
      <c r="BO29" s="931"/>
      <c r="BP29" s="938"/>
      <c r="BQ29" s="939"/>
      <c r="BR29" s="939"/>
      <c r="BS29" s="939"/>
      <c r="BT29" s="939"/>
      <c r="BU29" s="939"/>
      <c r="BV29" s="939"/>
      <c r="BW29" s="939"/>
      <c r="BX29" s="940"/>
    </row>
    <row r="30" spans="1:76" s="58" customFormat="1" ht="20.25" customHeight="1">
      <c r="A30" s="45"/>
      <c r="B30" s="898" t="s">
        <v>32</v>
      </c>
      <c r="C30" s="899"/>
      <c r="D30" s="904"/>
      <c r="E30" s="905"/>
      <c r="F30" s="905"/>
      <c r="G30" s="905"/>
      <c r="H30" s="905"/>
      <c r="I30" s="905"/>
      <c r="J30" s="905"/>
      <c r="K30" s="905"/>
      <c r="L30" s="905"/>
      <c r="M30" s="905"/>
      <c r="N30" s="905"/>
      <c r="O30" s="905"/>
      <c r="P30" s="905"/>
      <c r="Q30" s="905"/>
      <c r="R30" s="905"/>
      <c r="S30" s="905"/>
      <c r="T30" s="905"/>
      <c r="U30" s="905"/>
      <c r="V30" s="905"/>
      <c r="W30" s="906"/>
      <c r="X30" s="914"/>
      <c r="Y30" s="915"/>
      <c r="Z30" s="915"/>
      <c r="AA30" s="915"/>
      <c r="AB30" s="915"/>
      <c r="AC30" s="915"/>
      <c r="AD30" s="915"/>
      <c r="AE30" s="915"/>
      <c r="AF30" s="915"/>
      <c r="AG30" s="915"/>
      <c r="AH30" s="915"/>
      <c r="AI30" s="915"/>
      <c r="AJ30" s="915"/>
      <c r="AK30" s="915"/>
      <c r="AL30" s="915"/>
      <c r="AM30" s="915"/>
      <c r="AN30" s="915"/>
      <c r="AO30" s="915"/>
      <c r="AP30" s="915"/>
      <c r="AQ30" s="915"/>
      <c r="AR30" s="915"/>
      <c r="AS30" s="915"/>
      <c r="AT30" s="915"/>
      <c r="AU30" s="915"/>
      <c r="AV30" s="915"/>
      <c r="AW30" s="915"/>
      <c r="AX30" s="915"/>
      <c r="AY30" s="915"/>
      <c r="AZ30" s="915"/>
      <c r="BA30" s="915"/>
      <c r="BB30" s="915"/>
      <c r="BC30" s="915"/>
      <c r="BD30" s="915"/>
      <c r="BE30" s="915"/>
      <c r="BF30" s="915"/>
      <c r="BG30" s="915"/>
      <c r="BH30" s="915"/>
      <c r="BI30" s="915"/>
      <c r="BJ30" s="916"/>
      <c r="BK30" s="923"/>
      <c r="BL30" s="924"/>
      <c r="BM30" s="924"/>
      <c r="BN30" s="924"/>
      <c r="BO30" s="925"/>
      <c r="BP30" s="932"/>
      <c r="BQ30" s="933"/>
      <c r="BR30" s="933"/>
      <c r="BS30" s="933"/>
      <c r="BT30" s="933"/>
      <c r="BU30" s="933"/>
      <c r="BV30" s="933"/>
      <c r="BW30" s="933"/>
      <c r="BX30" s="934"/>
    </row>
    <row r="31" spans="1:76" s="58" customFormat="1" ht="20.25" customHeight="1">
      <c r="A31" s="45"/>
      <c r="B31" s="900"/>
      <c r="C31" s="901"/>
      <c r="D31" s="907"/>
      <c r="E31" s="908"/>
      <c r="F31" s="908"/>
      <c r="G31" s="908"/>
      <c r="H31" s="908"/>
      <c r="I31" s="908"/>
      <c r="J31" s="908"/>
      <c r="K31" s="908"/>
      <c r="L31" s="908"/>
      <c r="M31" s="908"/>
      <c r="N31" s="908"/>
      <c r="O31" s="908"/>
      <c r="P31" s="908"/>
      <c r="Q31" s="908"/>
      <c r="R31" s="908"/>
      <c r="S31" s="908"/>
      <c r="T31" s="908"/>
      <c r="U31" s="908"/>
      <c r="V31" s="908"/>
      <c r="W31" s="909"/>
      <c r="X31" s="917"/>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8"/>
      <c r="AY31" s="918"/>
      <c r="AZ31" s="918"/>
      <c r="BA31" s="918"/>
      <c r="BB31" s="918"/>
      <c r="BC31" s="918"/>
      <c r="BD31" s="918"/>
      <c r="BE31" s="918"/>
      <c r="BF31" s="918"/>
      <c r="BG31" s="918"/>
      <c r="BH31" s="918"/>
      <c r="BI31" s="918"/>
      <c r="BJ31" s="919"/>
      <c r="BK31" s="926"/>
      <c r="BL31" s="927"/>
      <c r="BM31" s="927"/>
      <c r="BN31" s="927"/>
      <c r="BO31" s="928"/>
      <c r="BP31" s="935"/>
      <c r="BQ31" s="936"/>
      <c r="BR31" s="936"/>
      <c r="BS31" s="936"/>
      <c r="BT31" s="936"/>
      <c r="BU31" s="936"/>
      <c r="BV31" s="936"/>
      <c r="BW31" s="936"/>
      <c r="BX31" s="937"/>
    </row>
    <row r="32" spans="1:76" s="58" customFormat="1" ht="20.25" customHeight="1">
      <c r="A32" s="45"/>
      <c r="B32" s="900"/>
      <c r="C32" s="901"/>
      <c r="D32" s="907"/>
      <c r="E32" s="908"/>
      <c r="F32" s="908"/>
      <c r="G32" s="908"/>
      <c r="H32" s="908"/>
      <c r="I32" s="908"/>
      <c r="J32" s="908"/>
      <c r="K32" s="908"/>
      <c r="L32" s="908"/>
      <c r="M32" s="908"/>
      <c r="N32" s="908"/>
      <c r="O32" s="908"/>
      <c r="P32" s="908"/>
      <c r="Q32" s="908"/>
      <c r="R32" s="908"/>
      <c r="S32" s="908"/>
      <c r="T32" s="908"/>
      <c r="U32" s="908"/>
      <c r="V32" s="908"/>
      <c r="W32" s="909"/>
      <c r="X32" s="917"/>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8"/>
      <c r="AY32" s="918"/>
      <c r="AZ32" s="918"/>
      <c r="BA32" s="918"/>
      <c r="BB32" s="918"/>
      <c r="BC32" s="918"/>
      <c r="BD32" s="918"/>
      <c r="BE32" s="918"/>
      <c r="BF32" s="918"/>
      <c r="BG32" s="918"/>
      <c r="BH32" s="918"/>
      <c r="BI32" s="918"/>
      <c r="BJ32" s="919"/>
      <c r="BK32" s="926"/>
      <c r="BL32" s="927"/>
      <c r="BM32" s="927"/>
      <c r="BN32" s="927"/>
      <c r="BO32" s="928"/>
      <c r="BP32" s="935"/>
      <c r="BQ32" s="936"/>
      <c r="BR32" s="936"/>
      <c r="BS32" s="936"/>
      <c r="BT32" s="936"/>
      <c r="BU32" s="936"/>
      <c r="BV32" s="936"/>
      <c r="BW32" s="936"/>
      <c r="BX32" s="937"/>
    </row>
    <row r="33" spans="1:76" s="58" customFormat="1" ht="20.25" customHeight="1">
      <c r="A33" s="45"/>
      <c r="B33" s="900"/>
      <c r="C33" s="901"/>
      <c r="D33" s="907"/>
      <c r="E33" s="908"/>
      <c r="F33" s="908"/>
      <c r="G33" s="908"/>
      <c r="H33" s="908"/>
      <c r="I33" s="908"/>
      <c r="J33" s="908"/>
      <c r="K33" s="908"/>
      <c r="L33" s="908"/>
      <c r="M33" s="908"/>
      <c r="N33" s="908"/>
      <c r="O33" s="908"/>
      <c r="P33" s="908"/>
      <c r="Q33" s="908"/>
      <c r="R33" s="908"/>
      <c r="S33" s="908"/>
      <c r="T33" s="908"/>
      <c r="U33" s="908"/>
      <c r="V33" s="908"/>
      <c r="W33" s="909"/>
      <c r="X33" s="917"/>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8"/>
      <c r="AY33" s="918"/>
      <c r="AZ33" s="918"/>
      <c r="BA33" s="918"/>
      <c r="BB33" s="918"/>
      <c r="BC33" s="918"/>
      <c r="BD33" s="918"/>
      <c r="BE33" s="918"/>
      <c r="BF33" s="918"/>
      <c r="BG33" s="918"/>
      <c r="BH33" s="918"/>
      <c r="BI33" s="918"/>
      <c r="BJ33" s="919"/>
      <c r="BK33" s="926"/>
      <c r="BL33" s="927"/>
      <c r="BM33" s="927"/>
      <c r="BN33" s="927"/>
      <c r="BO33" s="928"/>
      <c r="BP33" s="935"/>
      <c r="BQ33" s="936"/>
      <c r="BR33" s="936"/>
      <c r="BS33" s="936"/>
      <c r="BT33" s="936"/>
      <c r="BU33" s="936"/>
      <c r="BV33" s="936"/>
      <c r="BW33" s="936"/>
      <c r="BX33" s="937"/>
    </row>
    <row r="34" spans="1:76" s="58" customFormat="1" ht="20.25" customHeight="1">
      <c r="A34" s="45"/>
      <c r="B34" s="900"/>
      <c r="C34" s="901"/>
      <c r="D34" s="907"/>
      <c r="E34" s="908"/>
      <c r="F34" s="908"/>
      <c r="G34" s="908"/>
      <c r="H34" s="908"/>
      <c r="I34" s="908"/>
      <c r="J34" s="908"/>
      <c r="K34" s="908"/>
      <c r="L34" s="908"/>
      <c r="M34" s="908"/>
      <c r="N34" s="908"/>
      <c r="O34" s="908"/>
      <c r="P34" s="908"/>
      <c r="Q34" s="908"/>
      <c r="R34" s="908"/>
      <c r="S34" s="908"/>
      <c r="T34" s="908"/>
      <c r="U34" s="908"/>
      <c r="V34" s="908"/>
      <c r="W34" s="909"/>
      <c r="X34" s="917"/>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8"/>
      <c r="AY34" s="918"/>
      <c r="AZ34" s="918"/>
      <c r="BA34" s="918"/>
      <c r="BB34" s="918"/>
      <c r="BC34" s="918"/>
      <c r="BD34" s="918"/>
      <c r="BE34" s="918"/>
      <c r="BF34" s="918"/>
      <c r="BG34" s="918"/>
      <c r="BH34" s="918"/>
      <c r="BI34" s="918"/>
      <c r="BJ34" s="919"/>
      <c r="BK34" s="926"/>
      <c r="BL34" s="927"/>
      <c r="BM34" s="927"/>
      <c r="BN34" s="927"/>
      <c r="BO34" s="928"/>
      <c r="BP34" s="935"/>
      <c r="BQ34" s="936"/>
      <c r="BR34" s="936"/>
      <c r="BS34" s="936"/>
      <c r="BT34" s="936"/>
      <c r="BU34" s="936"/>
      <c r="BV34" s="936"/>
      <c r="BW34" s="936"/>
      <c r="BX34" s="937"/>
    </row>
    <row r="35" spans="1:76" s="58" customFormat="1" ht="20.25" customHeight="1">
      <c r="A35" s="45"/>
      <c r="B35" s="902"/>
      <c r="C35" s="903"/>
      <c r="D35" s="910"/>
      <c r="E35" s="911"/>
      <c r="F35" s="911"/>
      <c r="G35" s="911"/>
      <c r="H35" s="911"/>
      <c r="I35" s="911"/>
      <c r="J35" s="911"/>
      <c r="K35" s="911"/>
      <c r="L35" s="911"/>
      <c r="M35" s="911"/>
      <c r="N35" s="911"/>
      <c r="O35" s="911"/>
      <c r="P35" s="911"/>
      <c r="Q35" s="911"/>
      <c r="R35" s="911"/>
      <c r="S35" s="911"/>
      <c r="T35" s="911"/>
      <c r="U35" s="911"/>
      <c r="V35" s="911"/>
      <c r="W35" s="912"/>
      <c r="X35" s="920"/>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1"/>
      <c r="AY35" s="921"/>
      <c r="AZ35" s="921"/>
      <c r="BA35" s="921"/>
      <c r="BB35" s="921"/>
      <c r="BC35" s="921"/>
      <c r="BD35" s="921"/>
      <c r="BE35" s="921"/>
      <c r="BF35" s="921"/>
      <c r="BG35" s="921"/>
      <c r="BH35" s="921"/>
      <c r="BI35" s="921"/>
      <c r="BJ35" s="922"/>
      <c r="BK35" s="929"/>
      <c r="BL35" s="930"/>
      <c r="BM35" s="930"/>
      <c r="BN35" s="930"/>
      <c r="BO35" s="931"/>
      <c r="BP35" s="938"/>
      <c r="BQ35" s="939"/>
      <c r="BR35" s="939"/>
      <c r="BS35" s="939"/>
      <c r="BT35" s="939"/>
      <c r="BU35" s="939"/>
      <c r="BV35" s="939"/>
      <c r="BW35" s="939"/>
      <c r="BX35" s="940"/>
    </row>
    <row r="36" spans="1:76" s="58" customFormat="1" ht="20.25" customHeight="1">
      <c r="A36" s="45"/>
      <c r="B36" s="898" t="s">
        <v>33</v>
      </c>
      <c r="C36" s="899"/>
      <c r="D36" s="904"/>
      <c r="E36" s="905"/>
      <c r="F36" s="905"/>
      <c r="G36" s="905"/>
      <c r="H36" s="905"/>
      <c r="I36" s="905"/>
      <c r="J36" s="905"/>
      <c r="K36" s="905"/>
      <c r="L36" s="905"/>
      <c r="M36" s="905"/>
      <c r="N36" s="905"/>
      <c r="O36" s="905"/>
      <c r="P36" s="905"/>
      <c r="Q36" s="905"/>
      <c r="R36" s="905"/>
      <c r="S36" s="905"/>
      <c r="T36" s="905"/>
      <c r="U36" s="905"/>
      <c r="V36" s="905"/>
      <c r="W36" s="906"/>
      <c r="X36" s="914"/>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5"/>
      <c r="AY36" s="915"/>
      <c r="AZ36" s="915"/>
      <c r="BA36" s="915"/>
      <c r="BB36" s="915"/>
      <c r="BC36" s="915"/>
      <c r="BD36" s="915"/>
      <c r="BE36" s="915"/>
      <c r="BF36" s="915"/>
      <c r="BG36" s="915"/>
      <c r="BH36" s="915"/>
      <c r="BI36" s="915"/>
      <c r="BJ36" s="916"/>
      <c r="BK36" s="923"/>
      <c r="BL36" s="924"/>
      <c r="BM36" s="924"/>
      <c r="BN36" s="924"/>
      <c r="BO36" s="925"/>
      <c r="BP36" s="932"/>
      <c r="BQ36" s="933"/>
      <c r="BR36" s="933"/>
      <c r="BS36" s="933"/>
      <c r="BT36" s="933"/>
      <c r="BU36" s="933"/>
      <c r="BV36" s="933"/>
      <c r="BW36" s="933"/>
      <c r="BX36" s="934"/>
    </row>
    <row r="37" spans="1:76" s="58" customFormat="1" ht="20.25" customHeight="1">
      <c r="A37" s="45"/>
      <c r="B37" s="900"/>
      <c r="C37" s="901"/>
      <c r="D37" s="907"/>
      <c r="E37" s="908"/>
      <c r="F37" s="908"/>
      <c r="G37" s="908"/>
      <c r="H37" s="908"/>
      <c r="I37" s="908"/>
      <c r="J37" s="908"/>
      <c r="K37" s="908"/>
      <c r="L37" s="908"/>
      <c r="M37" s="908"/>
      <c r="N37" s="908"/>
      <c r="O37" s="908"/>
      <c r="P37" s="908"/>
      <c r="Q37" s="908"/>
      <c r="R37" s="908"/>
      <c r="S37" s="908"/>
      <c r="T37" s="908"/>
      <c r="U37" s="908"/>
      <c r="V37" s="908"/>
      <c r="W37" s="909"/>
      <c r="X37" s="917"/>
      <c r="Y37" s="918"/>
      <c r="Z37" s="918"/>
      <c r="AA37" s="918"/>
      <c r="AB37" s="918"/>
      <c r="AC37" s="918"/>
      <c r="AD37" s="918"/>
      <c r="AE37" s="918"/>
      <c r="AF37" s="918"/>
      <c r="AG37" s="918"/>
      <c r="AH37" s="918"/>
      <c r="AI37" s="918"/>
      <c r="AJ37" s="918"/>
      <c r="AK37" s="918"/>
      <c r="AL37" s="918"/>
      <c r="AM37" s="918"/>
      <c r="AN37" s="918"/>
      <c r="AO37" s="918"/>
      <c r="AP37" s="918"/>
      <c r="AQ37" s="918"/>
      <c r="AR37" s="918"/>
      <c r="AS37" s="918"/>
      <c r="AT37" s="918"/>
      <c r="AU37" s="918"/>
      <c r="AV37" s="918"/>
      <c r="AW37" s="918"/>
      <c r="AX37" s="918"/>
      <c r="AY37" s="918"/>
      <c r="AZ37" s="918"/>
      <c r="BA37" s="918"/>
      <c r="BB37" s="918"/>
      <c r="BC37" s="918"/>
      <c r="BD37" s="918"/>
      <c r="BE37" s="918"/>
      <c r="BF37" s="918"/>
      <c r="BG37" s="918"/>
      <c r="BH37" s="918"/>
      <c r="BI37" s="918"/>
      <c r="BJ37" s="919"/>
      <c r="BK37" s="926"/>
      <c r="BL37" s="927"/>
      <c r="BM37" s="927"/>
      <c r="BN37" s="927"/>
      <c r="BO37" s="928"/>
      <c r="BP37" s="935"/>
      <c r="BQ37" s="936"/>
      <c r="BR37" s="936"/>
      <c r="BS37" s="936"/>
      <c r="BT37" s="936"/>
      <c r="BU37" s="936"/>
      <c r="BV37" s="936"/>
      <c r="BW37" s="936"/>
      <c r="BX37" s="937"/>
    </row>
    <row r="38" spans="1:76" s="58" customFormat="1" ht="20.25" customHeight="1">
      <c r="A38" s="45"/>
      <c r="B38" s="900"/>
      <c r="C38" s="901"/>
      <c r="D38" s="907"/>
      <c r="E38" s="908"/>
      <c r="F38" s="908"/>
      <c r="G38" s="908"/>
      <c r="H38" s="908"/>
      <c r="I38" s="908"/>
      <c r="J38" s="908"/>
      <c r="K38" s="908"/>
      <c r="L38" s="908"/>
      <c r="M38" s="908"/>
      <c r="N38" s="908"/>
      <c r="O38" s="908"/>
      <c r="P38" s="908"/>
      <c r="Q38" s="908"/>
      <c r="R38" s="908"/>
      <c r="S38" s="908"/>
      <c r="T38" s="908"/>
      <c r="U38" s="908"/>
      <c r="V38" s="908"/>
      <c r="W38" s="909"/>
      <c r="X38" s="917"/>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8"/>
      <c r="AW38" s="918"/>
      <c r="AX38" s="918"/>
      <c r="AY38" s="918"/>
      <c r="AZ38" s="918"/>
      <c r="BA38" s="918"/>
      <c r="BB38" s="918"/>
      <c r="BC38" s="918"/>
      <c r="BD38" s="918"/>
      <c r="BE38" s="918"/>
      <c r="BF38" s="918"/>
      <c r="BG38" s="918"/>
      <c r="BH38" s="918"/>
      <c r="BI38" s="918"/>
      <c r="BJ38" s="919"/>
      <c r="BK38" s="926"/>
      <c r="BL38" s="927"/>
      <c r="BM38" s="927"/>
      <c r="BN38" s="927"/>
      <c r="BO38" s="928"/>
      <c r="BP38" s="935"/>
      <c r="BQ38" s="936"/>
      <c r="BR38" s="936"/>
      <c r="BS38" s="936"/>
      <c r="BT38" s="936"/>
      <c r="BU38" s="936"/>
      <c r="BV38" s="936"/>
      <c r="BW38" s="936"/>
      <c r="BX38" s="937"/>
    </row>
    <row r="39" spans="1:76" s="58" customFormat="1" ht="20.25" customHeight="1">
      <c r="A39" s="45"/>
      <c r="B39" s="900"/>
      <c r="C39" s="901"/>
      <c r="D39" s="907"/>
      <c r="E39" s="908"/>
      <c r="F39" s="908"/>
      <c r="G39" s="908"/>
      <c r="H39" s="908"/>
      <c r="I39" s="908"/>
      <c r="J39" s="908"/>
      <c r="K39" s="908"/>
      <c r="L39" s="908"/>
      <c r="M39" s="908"/>
      <c r="N39" s="908"/>
      <c r="O39" s="908"/>
      <c r="P39" s="908"/>
      <c r="Q39" s="908"/>
      <c r="R39" s="908"/>
      <c r="S39" s="908"/>
      <c r="T39" s="908"/>
      <c r="U39" s="908"/>
      <c r="V39" s="908"/>
      <c r="W39" s="909"/>
      <c r="X39" s="917"/>
      <c r="Y39" s="918"/>
      <c r="Z39" s="918"/>
      <c r="AA39" s="918"/>
      <c r="AB39" s="918"/>
      <c r="AC39" s="918"/>
      <c r="AD39" s="918"/>
      <c r="AE39" s="918"/>
      <c r="AF39" s="918"/>
      <c r="AG39" s="918"/>
      <c r="AH39" s="918"/>
      <c r="AI39" s="918"/>
      <c r="AJ39" s="918"/>
      <c r="AK39" s="918"/>
      <c r="AL39" s="918"/>
      <c r="AM39" s="918"/>
      <c r="AN39" s="918"/>
      <c r="AO39" s="918"/>
      <c r="AP39" s="918"/>
      <c r="AQ39" s="918"/>
      <c r="AR39" s="918"/>
      <c r="AS39" s="918"/>
      <c r="AT39" s="918"/>
      <c r="AU39" s="918"/>
      <c r="AV39" s="918"/>
      <c r="AW39" s="918"/>
      <c r="AX39" s="918"/>
      <c r="AY39" s="918"/>
      <c r="AZ39" s="918"/>
      <c r="BA39" s="918"/>
      <c r="BB39" s="918"/>
      <c r="BC39" s="918"/>
      <c r="BD39" s="918"/>
      <c r="BE39" s="918"/>
      <c r="BF39" s="918"/>
      <c r="BG39" s="918"/>
      <c r="BH39" s="918"/>
      <c r="BI39" s="918"/>
      <c r="BJ39" s="919"/>
      <c r="BK39" s="926"/>
      <c r="BL39" s="927"/>
      <c r="BM39" s="927"/>
      <c r="BN39" s="927"/>
      <c r="BO39" s="928"/>
      <c r="BP39" s="935"/>
      <c r="BQ39" s="936"/>
      <c r="BR39" s="936"/>
      <c r="BS39" s="936"/>
      <c r="BT39" s="936"/>
      <c r="BU39" s="936"/>
      <c r="BV39" s="936"/>
      <c r="BW39" s="936"/>
      <c r="BX39" s="937"/>
    </row>
    <row r="40" spans="1:76" s="58" customFormat="1" ht="20.25" customHeight="1">
      <c r="A40" s="45"/>
      <c r="B40" s="900"/>
      <c r="C40" s="901"/>
      <c r="D40" s="907"/>
      <c r="E40" s="908"/>
      <c r="F40" s="908"/>
      <c r="G40" s="908"/>
      <c r="H40" s="908"/>
      <c r="I40" s="908"/>
      <c r="J40" s="908"/>
      <c r="K40" s="908"/>
      <c r="L40" s="908"/>
      <c r="M40" s="908"/>
      <c r="N40" s="908"/>
      <c r="O40" s="908"/>
      <c r="P40" s="908"/>
      <c r="Q40" s="908"/>
      <c r="R40" s="908"/>
      <c r="S40" s="908"/>
      <c r="T40" s="908"/>
      <c r="U40" s="908"/>
      <c r="V40" s="908"/>
      <c r="W40" s="909"/>
      <c r="X40" s="917"/>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8"/>
      <c r="AV40" s="918"/>
      <c r="AW40" s="918"/>
      <c r="AX40" s="918"/>
      <c r="AY40" s="918"/>
      <c r="AZ40" s="918"/>
      <c r="BA40" s="918"/>
      <c r="BB40" s="918"/>
      <c r="BC40" s="918"/>
      <c r="BD40" s="918"/>
      <c r="BE40" s="918"/>
      <c r="BF40" s="918"/>
      <c r="BG40" s="918"/>
      <c r="BH40" s="918"/>
      <c r="BI40" s="918"/>
      <c r="BJ40" s="919"/>
      <c r="BK40" s="926"/>
      <c r="BL40" s="927"/>
      <c r="BM40" s="927"/>
      <c r="BN40" s="927"/>
      <c r="BO40" s="928"/>
      <c r="BP40" s="935"/>
      <c r="BQ40" s="936"/>
      <c r="BR40" s="936"/>
      <c r="BS40" s="936"/>
      <c r="BT40" s="936"/>
      <c r="BU40" s="936"/>
      <c r="BV40" s="936"/>
      <c r="BW40" s="936"/>
      <c r="BX40" s="937"/>
    </row>
    <row r="41" spans="1:76" s="58" customFormat="1" ht="20.25" customHeight="1">
      <c r="A41" s="45"/>
      <c r="B41" s="902"/>
      <c r="C41" s="903"/>
      <c r="D41" s="910"/>
      <c r="E41" s="911"/>
      <c r="F41" s="911"/>
      <c r="G41" s="911"/>
      <c r="H41" s="911"/>
      <c r="I41" s="911"/>
      <c r="J41" s="911"/>
      <c r="K41" s="911"/>
      <c r="L41" s="911"/>
      <c r="M41" s="911"/>
      <c r="N41" s="911"/>
      <c r="O41" s="911"/>
      <c r="P41" s="911"/>
      <c r="Q41" s="911"/>
      <c r="R41" s="911"/>
      <c r="S41" s="911"/>
      <c r="T41" s="911"/>
      <c r="U41" s="911"/>
      <c r="V41" s="911"/>
      <c r="W41" s="912"/>
      <c r="X41" s="920"/>
      <c r="Y41" s="921"/>
      <c r="Z41" s="921"/>
      <c r="AA41" s="921"/>
      <c r="AB41" s="921"/>
      <c r="AC41" s="921"/>
      <c r="AD41" s="921"/>
      <c r="AE41" s="921"/>
      <c r="AF41" s="921"/>
      <c r="AG41" s="921"/>
      <c r="AH41" s="921"/>
      <c r="AI41" s="921"/>
      <c r="AJ41" s="921"/>
      <c r="AK41" s="921"/>
      <c r="AL41" s="921"/>
      <c r="AM41" s="921"/>
      <c r="AN41" s="921"/>
      <c r="AO41" s="921"/>
      <c r="AP41" s="921"/>
      <c r="AQ41" s="921"/>
      <c r="AR41" s="921"/>
      <c r="AS41" s="921"/>
      <c r="AT41" s="921"/>
      <c r="AU41" s="921"/>
      <c r="AV41" s="921"/>
      <c r="AW41" s="921"/>
      <c r="AX41" s="921"/>
      <c r="AY41" s="921"/>
      <c r="AZ41" s="921"/>
      <c r="BA41" s="921"/>
      <c r="BB41" s="921"/>
      <c r="BC41" s="921"/>
      <c r="BD41" s="921"/>
      <c r="BE41" s="921"/>
      <c r="BF41" s="921"/>
      <c r="BG41" s="921"/>
      <c r="BH41" s="921"/>
      <c r="BI41" s="921"/>
      <c r="BJ41" s="922"/>
      <c r="BK41" s="929"/>
      <c r="BL41" s="930"/>
      <c r="BM41" s="930"/>
      <c r="BN41" s="930"/>
      <c r="BO41" s="931"/>
      <c r="BP41" s="938"/>
      <c r="BQ41" s="939"/>
      <c r="BR41" s="939"/>
      <c r="BS41" s="939"/>
      <c r="BT41" s="939"/>
      <c r="BU41" s="939"/>
      <c r="BV41" s="939"/>
      <c r="BW41" s="939"/>
      <c r="BX41" s="940"/>
    </row>
    <row r="42" spans="1:76" s="58" customFormat="1" ht="20.25" customHeight="1">
      <c r="A42" s="45"/>
      <c r="B42" s="898" t="s">
        <v>73</v>
      </c>
      <c r="C42" s="899"/>
      <c r="D42" s="904"/>
      <c r="E42" s="905"/>
      <c r="F42" s="905"/>
      <c r="G42" s="905"/>
      <c r="H42" s="905"/>
      <c r="I42" s="905"/>
      <c r="J42" s="905"/>
      <c r="K42" s="905"/>
      <c r="L42" s="905"/>
      <c r="M42" s="905"/>
      <c r="N42" s="905"/>
      <c r="O42" s="905"/>
      <c r="P42" s="905"/>
      <c r="Q42" s="905"/>
      <c r="R42" s="905"/>
      <c r="S42" s="905"/>
      <c r="T42" s="905"/>
      <c r="U42" s="905"/>
      <c r="V42" s="905"/>
      <c r="W42" s="906"/>
      <c r="X42" s="914"/>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5"/>
      <c r="AY42" s="915"/>
      <c r="AZ42" s="915"/>
      <c r="BA42" s="915"/>
      <c r="BB42" s="915"/>
      <c r="BC42" s="915"/>
      <c r="BD42" s="915"/>
      <c r="BE42" s="915"/>
      <c r="BF42" s="915"/>
      <c r="BG42" s="915"/>
      <c r="BH42" s="915"/>
      <c r="BI42" s="915"/>
      <c r="BJ42" s="916"/>
      <c r="BK42" s="923"/>
      <c r="BL42" s="924"/>
      <c r="BM42" s="924"/>
      <c r="BN42" s="924"/>
      <c r="BO42" s="925"/>
      <c r="BP42" s="932"/>
      <c r="BQ42" s="933"/>
      <c r="BR42" s="933"/>
      <c r="BS42" s="933"/>
      <c r="BT42" s="933"/>
      <c r="BU42" s="933"/>
      <c r="BV42" s="933"/>
      <c r="BW42" s="933"/>
      <c r="BX42" s="934"/>
    </row>
    <row r="43" spans="1:76" s="58" customFormat="1" ht="20.25" customHeight="1">
      <c r="A43" s="45"/>
      <c r="B43" s="900"/>
      <c r="C43" s="901"/>
      <c r="D43" s="907"/>
      <c r="E43" s="908"/>
      <c r="F43" s="908"/>
      <c r="G43" s="908"/>
      <c r="H43" s="908"/>
      <c r="I43" s="908"/>
      <c r="J43" s="908"/>
      <c r="K43" s="908"/>
      <c r="L43" s="908"/>
      <c r="M43" s="908"/>
      <c r="N43" s="908"/>
      <c r="O43" s="908"/>
      <c r="P43" s="908"/>
      <c r="Q43" s="908"/>
      <c r="R43" s="908"/>
      <c r="S43" s="908"/>
      <c r="T43" s="908"/>
      <c r="U43" s="908"/>
      <c r="V43" s="908"/>
      <c r="W43" s="909"/>
      <c r="X43" s="917"/>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8"/>
      <c r="AY43" s="918"/>
      <c r="AZ43" s="918"/>
      <c r="BA43" s="918"/>
      <c r="BB43" s="918"/>
      <c r="BC43" s="918"/>
      <c r="BD43" s="918"/>
      <c r="BE43" s="918"/>
      <c r="BF43" s="918"/>
      <c r="BG43" s="918"/>
      <c r="BH43" s="918"/>
      <c r="BI43" s="918"/>
      <c r="BJ43" s="919"/>
      <c r="BK43" s="926"/>
      <c r="BL43" s="927"/>
      <c r="BM43" s="927"/>
      <c r="BN43" s="927"/>
      <c r="BO43" s="928"/>
      <c r="BP43" s="935"/>
      <c r="BQ43" s="936"/>
      <c r="BR43" s="936"/>
      <c r="BS43" s="936"/>
      <c r="BT43" s="936"/>
      <c r="BU43" s="936"/>
      <c r="BV43" s="936"/>
      <c r="BW43" s="936"/>
      <c r="BX43" s="937"/>
    </row>
    <row r="44" spans="1:76" s="58" customFormat="1" ht="20.25" customHeight="1">
      <c r="A44" s="45"/>
      <c r="B44" s="900"/>
      <c r="C44" s="901"/>
      <c r="D44" s="907"/>
      <c r="E44" s="908"/>
      <c r="F44" s="908"/>
      <c r="G44" s="908"/>
      <c r="H44" s="908"/>
      <c r="I44" s="908"/>
      <c r="J44" s="908"/>
      <c r="K44" s="908"/>
      <c r="L44" s="908"/>
      <c r="M44" s="908"/>
      <c r="N44" s="908"/>
      <c r="O44" s="908"/>
      <c r="P44" s="908"/>
      <c r="Q44" s="908"/>
      <c r="R44" s="908"/>
      <c r="S44" s="908"/>
      <c r="T44" s="908"/>
      <c r="U44" s="908"/>
      <c r="V44" s="908"/>
      <c r="W44" s="909"/>
      <c r="X44" s="917"/>
      <c r="Y44" s="918"/>
      <c r="Z44" s="918"/>
      <c r="AA44" s="918"/>
      <c r="AB44" s="918"/>
      <c r="AC44" s="918"/>
      <c r="AD44" s="918"/>
      <c r="AE44" s="918"/>
      <c r="AF44" s="918"/>
      <c r="AG44" s="918"/>
      <c r="AH44" s="918"/>
      <c r="AI44" s="918"/>
      <c r="AJ44" s="918"/>
      <c r="AK44" s="918"/>
      <c r="AL44" s="918"/>
      <c r="AM44" s="918"/>
      <c r="AN44" s="918"/>
      <c r="AO44" s="918"/>
      <c r="AP44" s="918"/>
      <c r="AQ44" s="918"/>
      <c r="AR44" s="918"/>
      <c r="AS44" s="918"/>
      <c r="AT44" s="918"/>
      <c r="AU44" s="918"/>
      <c r="AV44" s="918"/>
      <c r="AW44" s="918"/>
      <c r="AX44" s="918"/>
      <c r="AY44" s="918"/>
      <c r="AZ44" s="918"/>
      <c r="BA44" s="918"/>
      <c r="BB44" s="918"/>
      <c r="BC44" s="918"/>
      <c r="BD44" s="918"/>
      <c r="BE44" s="918"/>
      <c r="BF44" s="918"/>
      <c r="BG44" s="918"/>
      <c r="BH44" s="918"/>
      <c r="BI44" s="918"/>
      <c r="BJ44" s="919"/>
      <c r="BK44" s="926"/>
      <c r="BL44" s="927"/>
      <c r="BM44" s="927"/>
      <c r="BN44" s="927"/>
      <c r="BO44" s="928"/>
      <c r="BP44" s="935"/>
      <c r="BQ44" s="936"/>
      <c r="BR44" s="936"/>
      <c r="BS44" s="936"/>
      <c r="BT44" s="936"/>
      <c r="BU44" s="936"/>
      <c r="BV44" s="936"/>
      <c r="BW44" s="936"/>
      <c r="BX44" s="937"/>
    </row>
    <row r="45" spans="1:76" s="58" customFormat="1" ht="20.25" customHeight="1">
      <c r="A45" s="45"/>
      <c r="B45" s="900"/>
      <c r="C45" s="901"/>
      <c r="D45" s="907"/>
      <c r="E45" s="908"/>
      <c r="F45" s="908"/>
      <c r="G45" s="908"/>
      <c r="H45" s="908"/>
      <c r="I45" s="908"/>
      <c r="J45" s="908"/>
      <c r="K45" s="908"/>
      <c r="L45" s="908"/>
      <c r="M45" s="908"/>
      <c r="N45" s="908"/>
      <c r="O45" s="908"/>
      <c r="P45" s="908"/>
      <c r="Q45" s="908"/>
      <c r="R45" s="908"/>
      <c r="S45" s="908"/>
      <c r="T45" s="908"/>
      <c r="U45" s="908"/>
      <c r="V45" s="908"/>
      <c r="W45" s="909"/>
      <c r="X45" s="917"/>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8"/>
      <c r="AX45" s="918"/>
      <c r="AY45" s="918"/>
      <c r="AZ45" s="918"/>
      <c r="BA45" s="918"/>
      <c r="BB45" s="918"/>
      <c r="BC45" s="918"/>
      <c r="BD45" s="918"/>
      <c r="BE45" s="918"/>
      <c r="BF45" s="918"/>
      <c r="BG45" s="918"/>
      <c r="BH45" s="918"/>
      <c r="BI45" s="918"/>
      <c r="BJ45" s="919"/>
      <c r="BK45" s="926"/>
      <c r="BL45" s="927"/>
      <c r="BM45" s="927"/>
      <c r="BN45" s="927"/>
      <c r="BO45" s="928"/>
      <c r="BP45" s="935"/>
      <c r="BQ45" s="936"/>
      <c r="BR45" s="936"/>
      <c r="BS45" s="936"/>
      <c r="BT45" s="936"/>
      <c r="BU45" s="936"/>
      <c r="BV45" s="936"/>
      <c r="BW45" s="936"/>
      <c r="BX45" s="937"/>
    </row>
    <row r="46" spans="1:76" s="58" customFormat="1" ht="20.25" customHeight="1">
      <c r="A46" s="45"/>
      <c r="B46" s="900"/>
      <c r="C46" s="901"/>
      <c r="D46" s="907"/>
      <c r="E46" s="908"/>
      <c r="F46" s="908"/>
      <c r="G46" s="908"/>
      <c r="H46" s="908"/>
      <c r="I46" s="908"/>
      <c r="J46" s="908"/>
      <c r="K46" s="908"/>
      <c r="L46" s="908"/>
      <c r="M46" s="908"/>
      <c r="N46" s="908"/>
      <c r="O46" s="908"/>
      <c r="P46" s="908"/>
      <c r="Q46" s="908"/>
      <c r="R46" s="908"/>
      <c r="S46" s="908"/>
      <c r="T46" s="908"/>
      <c r="U46" s="908"/>
      <c r="V46" s="908"/>
      <c r="W46" s="909"/>
      <c r="X46" s="917"/>
      <c r="Y46" s="918"/>
      <c r="Z46" s="918"/>
      <c r="AA46" s="918"/>
      <c r="AB46" s="918"/>
      <c r="AC46" s="918"/>
      <c r="AD46" s="918"/>
      <c r="AE46" s="918"/>
      <c r="AF46" s="918"/>
      <c r="AG46" s="918"/>
      <c r="AH46" s="918"/>
      <c r="AI46" s="918"/>
      <c r="AJ46" s="918"/>
      <c r="AK46" s="918"/>
      <c r="AL46" s="918"/>
      <c r="AM46" s="918"/>
      <c r="AN46" s="918"/>
      <c r="AO46" s="918"/>
      <c r="AP46" s="918"/>
      <c r="AQ46" s="918"/>
      <c r="AR46" s="918"/>
      <c r="AS46" s="918"/>
      <c r="AT46" s="918"/>
      <c r="AU46" s="918"/>
      <c r="AV46" s="918"/>
      <c r="AW46" s="918"/>
      <c r="AX46" s="918"/>
      <c r="AY46" s="918"/>
      <c r="AZ46" s="918"/>
      <c r="BA46" s="918"/>
      <c r="BB46" s="918"/>
      <c r="BC46" s="918"/>
      <c r="BD46" s="918"/>
      <c r="BE46" s="918"/>
      <c r="BF46" s="918"/>
      <c r="BG46" s="918"/>
      <c r="BH46" s="918"/>
      <c r="BI46" s="918"/>
      <c r="BJ46" s="919"/>
      <c r="BK46" s="926"/>
      <c r="BL46" s="927"/>
      <c r="BM46" s="927"/>
      <c r="BN46" s="927"/>
      <c r="BO46" s="928"/>
      <c r="BP46" s="935"/>
      <c r="BQ46" s="936"/>
      <c r="BR46" s="936"/>
      <c r="BS46" s="936"/>
      <c r="BT46" s="936"/>
      <c r="BU46" s="936"/>
      <c r="BV46" s="936"/>
      <c r="BW46" s="936"/>
      <c r="BX46" s="937"/>
    </row>
    <row r="47" spans="1:76" s="58" customFormat="1" ht="20.25" customHeight="1">
      <c r="A47" s="45"/>
      <c r="B47" s="902"/>
      <c r="C47" s="903"/>
      <c r="D47" s="910"/>
      <c r="E47" s="911"/>
      <c r="F47" s="911"/>
      <c r="G47" s="911"/>
      <c r="H47" s="911"/>
      <c r="I47" s="911"/>
      <c r="J47" s="911"/>
      <c r="K47" s="911"/>
      <c r="L47" s="911"/>
      <c r="M47" s="911"/>
      <c r="N47" s="911"/>
      <c r="O47" s="911"/>
      <c r="P47" s="911"/>
      <c r="Q47" s="911"/>
      <c r="R47" s="911"/>
      <c r="S47" s="911"/>
      <c r="T47" s="911"/>
      <c r="U47" s="911"/>
      <c r="V47" s="911"/>
      <c r="W47" s="912"/>
      <c r="X47" s="920"/>
      <c r="Y47" s="921"/>
      <c r="Z47" s="921"/>
      <c r="AA47" s="921"/>
      <c r="AB47" s="921"/>
      <c r="AC47" s="921"/>
      <c r="AD47" s="921"/>
      <c r="AE47" s="921"/>
      <c r="AF47" s="921"/>
      <c r="AG47" s="921"/>
      <c r="AH47" s="921"/>
      <c r="AI47" s="921"/>
      <c r="AJ47" s="921"/>
      <c r="AK47" s="921"/>
      <c r="AL47" s="921"/>
      <c r="AM47" s="921"/>
      <c r="AN47" s="921"/>
      <c r="AO47" s="921"/>
      <c r="AP47" s="921"/>
      <c r="AQ47" s="921"/>
      <c r="AR47" s="921"/>
      <c r="AS47" s="921"/>
      <c r="AT47" s="921"/>
      <c r="AU47" s="921"/>
      <c r="AV47" s="921"/>
      <c r="AW47" s="921"/>
      <c r="AX47" s="921"/>
      <c r="AY47" s="921"/>
      <c r="AZ47" s="921"/>
      <c r="BA47" s="921"/>
      <c r="BB47" s="921"/>
      <c r="BC47" s="921"/>
      <c r="BD47" s="921"/>
      <c r="BE47" s="921"/>
      <c r="BF47" s="921"/>
      <c r="BG47" s="921"/>
      <c r="BH47" s="921"/>
      <c r="BI47" s="921"/>
      <c r="BJ47" s="922"/>
      <c r="BK47" s="929"/>
      <c r="BL47" s="930"/>
      <c r="BM47" s="930"/>
      <c r="BN47" s="930"/>
      <c r="BO47" s="931"/>
      <c r="BP47" s="938"/>
      <c r="BQ47" s="939"/>
      <c r="BR47" s="939"/>
      <c r="BS47" s="939"/>
      <c r="BT47" s="939"/>
      <c r="BU47" s="939"/>
      <c r="BV47" s="939"/>
      <c r="BW47" s="939"/>
      <c r="BX47" s="940"/>
    </row>
    <row r="48" spans="1:76" s="58" customFormat="1" ht="20.25" customHeight="1">
      <c r="A48" s="45"/>
      <c r="B48" s="898" t="s">
        <v>74</v>
      </c>
      <c r="C48" s="899"/>
      <c r="D48" s="904"/>
      <c r="E48" s="905"/>
      <c r="F48" s="905"/>
      <c r="G48" s="905"/>
      <c r="H48" s="905"/>
      <c r="I48" s="905"/>
      <c r="J48" s="905"/>
      <c r="K48" s="905"/>
      <c r="L48" s="905"/>
      <c r="M48" s="905"/>
      <c r="N48" s="905"/>
      <c r="O48" s="905"/>
      <c r="P48" s="905"/>
      <c r="Q48" s="905"/>
      <c r="R48" s="905"/>
      <c r="S48" s="905"/>
      <c r="T48" s="905"/>
      <c r="U48" s="905"/>
      <c r="V48" s="905"/>
      <c r="W48" s="906"/>
      <c r="X48" s="914"/>
      <c r="Y48" s="915"/>
      <c r="Z48" s="915"/>
      <c r="AA48" s="915"/>
      <c r="AB48" s="915"/>
      <c r="AC48" s="915"/>
      <c r="AD48" s="915"/>
      <c r="AE48" s="915"/>
      <c r="AF48" s="915"/>
      <c r="AG48" s="915"/>
      <c r="AH48" s="915"/>
      <c r="AI48" s="915"/>
      <c r="AJ48" s="915"/>
      <c r="AK48" s="915"/>
      <c r="AL48" s="915"/>
      <c r="AM48" s="915"/>
      <c r="AN48" s="915"/>
      <c r="AO48" s="915"/>
      <c r="AP48" s="915"/>
      <c r="AQ48" s="915"/>
      <c r="AR48" s="915"/>
      <c r="AS48" s="915"/>
      <c r="AT48" s="915"/>
      <c r="AU48" s="915"/>
      <c r="AV48" s="915"/>
      <c r="AW48" s="915"/>
      <c r="AX48" s="915"/>
      <c r="AY48" s="915"/>
      <c r="AZ48" s="915"/>
      <c r="BA48" s="915"/>
      <c r="BB48" s="915"/>
      <c r="BC48" s="915"/>
      <c r="BD48" s="915"/>
      <c r="BE48" s="915"/>
      <c r="BF48" s="915"/>
      <c r="BG48" s="915"/>
      <c r="BH48" s="915"/>
      <c r="BI48" s="915"/>
      <c r="BJ48" s="916"/>
      <c r="BK48" s="923"/>
      <c r="BL48" s="924"/>
      <c r="BM48" s="924"/>
      <c r="BN48" s="924"/>
      <c r="BO48" s="925"/>
      <c r="BP48" s="932"/>
      <c r="BQ48" s="933"/>
      <c r="BR48" s="933"/>
      <c r="BS48" s="933"/>
      <c r="BT48" s="933"/>
      <c r="BU48" s="933"/>
      <c r="BV48" s="933"/>
      <c r="BW48" s="933"/>
      <c r="BX48" s="934"/>
    </row>
    <row r="49" spans="1:76" s="58" customFormat="1" ht="20.25" customHeight="1">
      <c r="A49" s="45"/>
      <c r="B49" s="900"/>
      <c r="C49" s="901"/>
      <c r="D49" s="907"/>
      <c r="E49" s="908"/>
      <c r="F49" s="908"/>
      <c r="G49" s="908"/>
      <c r="H49" s="908"/>
      <c r="I49" s="908"/>
      <c r="J49" s="908"/>
      <c r="K49" s="908"/>
      <c r="L49" s="908"/>
      <c r="M49" s="908"/>
      <c r="N49" s="908"/>
      <c r="O49" s="908"/>
      <c r="P49" s="908"/>
      <c r="Q49" s="908"/>
      <c r="R49" s="908"/>
      <c r="S49" s="908"/>
      <c r="T49" s="908"/>
      <c r="U49" s="908"/>
      <c r="V49" s="908"/>
      <c r="W49" s="909"/>
      <c r="X49" s="917"/>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8"/>
      <c r="AY49" s="918"/>
      <c r="AZ49" s="918"/>
      <c r="BA49" s="918"/>
      <c r="BB49" s="918"/>
      <c r="BC49" s="918"/>
      <c r="BD49" s="918"/>
      <c r="BE49" s="918"/>
      <c r="BF49" s="918"/>
      <c r="BG49" s="918"/>
      <c r="BH49" s="918"/>
      <c r="BI49" s="918"/>
      <c r="BJ49" s="919"/>
      <c r="BK49" s="926"/>
      <c r="BL49" s="927"/>
      <c r="BM49" s="927"/>
      <c r="BN49" s="927"/>
      <c r="BO49" s="928"/>
      <c r="BP49" s="935"/>
      <c r="BQ49" s="936"/>
      <c r="BR49" s="936"/>
      <c r="BS49" s="936"/>
      <c r="BT49" s="936"/>
      <c r="BU49" s="936"/>
      <c r="BV49" s="936"/>
      <c r="BW49" s="936"/>
      <c r="BX49" s="937"/>
    </row>
    <row r="50" spans="1:76" s="58" customFormat="1" ht="20.25" customHeight="1">
      <c r="A50" s="45"/>
      <c r="B50" s="900"/>
      <c r="C50" s="901"/>
      <c r="D50" s="907"/>
      <c r="E50" s="908"/>
      <c r="F50" s="908"/>
      <c r="G50" s="908"/>
      <c r="H50" s="908"/>
      <c r="I50" s="908"/>
      <c r="J50" s="908"/>
      <c r="K50" s="908"/>
      <c r="L50" s="908"/>
      <c r="M50" s="908"/>
      <c r="N50" s="908"/>
      <c r="O50" s="908"/>
      <c r="P50" s="908"/>
      <c r="Q50" s="908"/>
      <c r="R50" s="908"/>
      <c r="S50" s="908"/>
      <c r="T50" s="908"/>
      <c r="U50" s="908"/>
      <c r="V50" s="908"/>
      <c r="W50" s="909"/>
      <c r="X50" s="917"/>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8"/>
      <c r="AY50" s="918"/>
      <c r="AZ50" s="918"/>
      <c r="BA50" s="918"/>
      <c r="BB50" s="918"/>
      <c r="BC50" s="918"/>
      <c r="BD50" s="918"/>
      <c r="BE50" s="918"/>
      <c r="BF50" s="918"/>
      <c r="BG50" s="918"/>
      <c r="BH50" s="918"/>
      <c r="BI50" s="918"/>
      <c r="BJ50" s="919"/>
      <c r="BK50" s="926"/>
      <c r="BL50" s="927"/>
      <c r="BM50" s="927"/>
      <c r="BN50" s="927"/>
      <c r="BO50" s="928"/>
      <c r="BP50" s="935"/>
      <c r="BQ50" s="936"/>
      <c r="BR50" s="936"/>
      <c r="BS50" s="936"/>
      <c r="BT50" s="936"/>
      <c r="BU50" s="936"/>
      <c r="BV50" s="936"/>
      <c r="BW50" s="936"/>
      <c r="BX50" s="937"/>
    </row>
    <row r="51" spans="1:76" s="58" customFormat="1" ht="20.25" customHeight="1">
      <c r="A51" s="45"/>
      <c r="B51" s="900"/>
      <c r="C51" s="901"/>
      <c r="D51" s="907"/>
      <c r="E51" s="908"/>
      <c r="F51" s="908"/>
      <c r="G51" s="908"/>
      <c r="H51" s="908"/>
      <c r="I51" s="908"/>
      <c r="J51" s="908"/>
      <c r="K51" s="908"/>
      <c r="L51" s="908"/>
      <c r="M51" s="908"/>
      <c r="N51" s="908"/>
      <c r="O51" s="908"/>
      <c r="P51" s="908"/>
      <c r="Q51" s="908"/>
      <c r="R51" s="908"/>
      <c r="S51" s="908"/>
      <c r="T51" s="908"/>
      <c r="U51" s="908"/>
      <c r="V51" s="908"/>
      <c r="W51" s="909"/>
      <c r="X51" s="917"/>
      <c r="Y51" s="918"/>
      <c r="Z51" s="918"/>
      <c r="AA51" s="918"/>
      <c r="AB51" s="918"/>
      <c r="AC51" s="918"/>
      <c r="AD51" s="918"/>
      <c r="AE51" s="918"/>
      <c r="AF51" s="918"/>
      <c r="AG51" s="918"/>
      <c r="AH51" s="918"/>
      <c r="AI51" s="918"/>
      <c r="AJ51" s="918"/>
      <c r="AK51" s="918"/>
      <c r="AL51" s="918"/>
      <c r="AM51" s="918"/>
      <c r="AN51" s="918"/>
      <c r="AO51" s="918"/>
      <c r="AP51" s="918"/>
      <c r="AQ51" s="918"/>
      <c r="AR51" s="918"/>
      <c r="AS51" s="918"/>
      <c r="AT51" s="918"/>
      <c r="AU51" s="918"/>
      <c r="AV51" s="918"/>
      <c r="AW51" s="918"/>
      <c r="AX51" s="918"/>
      <c r="AY51" s="918"/>
      <c r="AZ51" s="918"/>
      <c r="BA51" s="918"/>
      <c r="BB51" s="918"/>
      <c r="BC51" s="918"/>
      <c r="BD51" s="918"/>
      <c r="BE51" s="918"/>
      <c r="BF51" s="918"/>
      <c r="BG51" s="918"/>
      <c r="BH51" s="918"/>
      <c r="BI51" s="918"/>
      <c r="BJ51" s="919"/>
      <c r="BK51" s="926"/>
      <c r="BL51" s="927"/>
      <c r="BM51" s="927"/>
      <c r="BN51" s="927"/>
      <c r="BO51" s="928"/>
      <c r="BP51" s="935"/>
      <c r="BQ51" s="936"/>
      <c r="BR51" s="936"/>
      <c r="BS51" s="936"/>
      <c r="BT51" s="936"/>
      <c r="BU51" s="936"/>
      <c r="BV51" s="936"/>
      <c r="BW51" s="936"/>
      <c r="BX51" s="937"/>
    </row>
    <row r="52" spans="1:76" s="58" customFormat="1" ht="20.25" customHeight="1">
      <c r="A52" s="45"/>
      <c r="B52" s="900"/>
      <c r="C52" s="901"/>
      <c r="D52" s="907"/>
      <c r="E52" s="908"/>
      <c r="F52" s="908"/>
      <c r="G52" s="908"/>
      <c r="H52" s="908"/>
      <c r="I52" s="908"/>
      <c r="J52" s="908"/>
      <c r="K52" s="908"/>
      <c r="L52" s="908"/>
      <c r="M52" s="908"/>
      <c r="N52" s="908"/>
      <c r="O52" s="908"/>
      <c r="P52" s="908"/>
      <c r="Q52" s="908"/>
      <c r="R52" s="908"/>
      <c r="S52" s="908"/>
      <c r="T52" s="908"/>
      <c r="U52" s="908"/>
      <c r="V52" s="908"/>
      <c r="W52" s="909"/>
      <c r="X52" s="917"/>
      <c r="Y52" s="918"/>
      <c r="Z52" s="918"/>
      <c r="AA52" s="918"/>
      <c r="AB52" s="918"/>
      <c r="AC52" s="918"/>
      <c r="AD52" s="918"/>
      <c r="AE52" s="918"/>
      <c r="AF52" s="918"/>
      <c r="AG52" s="918"/>
      <c r="AH52" s="918"/>
      <c r="AI52" s="918"/>
      <c r="AJ52" s="918"/>
      <c r="AK52" s="918"/>
      <c r="AL52" s="918"/>
      <c r="AM52" s="918"/>
      <c r="AN52" s="918"/>
      <c r="AO52" s="918"/>
      <c r="AP52" s="918"/>
      <c r="AQ52" s="918"/>
      <c r="AR52" s="918"/>
      <c r="AS52" s="918"/>
      <c r="AT52" s="918"/>
      <c r="AU52" s="918"/>
      <c r="AV52" s="918"/>
      <c r="AW52" s="918"/>
      <c r="AX52" s="918"/>
      <c r="AY52" s="918"/>
      <c r="AZ52" s="918"/>
      <c r="BA52" s="918"/>
      <c r="BB52" s="918"/>
      <c r="BC52" s="918"/>
      <c r="BD52" s="918"/>
      <c r="BE52" s="918"/>
      <c r="BF52" s="918"/>
      <c r="BG52" s="918"/>
      <c r="BH52" s="918"/>
      <c r="BI52" s="918"/>
      <c r="BJ52" s="919"/>
      <c r="BK52" s="926"/>
      <c r="BL52" s="927"/>
      <c r="BM52" s="927"/>
      <c r="BN52" s="927"/>
      <c r="BO52" s="928"/>
      <c r="BP52" s="935"/>
      <c r="BQ52" s="936"/>
      <c r="BR52" s="936"/>
      <c r="BS52" s="936"/>
      <c r="BT52" s="936"/>
      <c r="BU52" s="936"/>
      <c r="BV52" s="936"/>
      <c r="BW52" s="936"/>
      <c r="BX52" s="937"/>
    </row>
    <row r="53" spans="1:76" s="58" customFormat="1" ht="20.25" customHeight="1">
      <c r="A53" s="45"/>
      <c r="B53" s="902"/>
      <c r="C53" s="903"/>
      <c r="D53" s="910"/>
      <c r="E53" s="911"/>
      <c r="F53" s="911"/>
      <c r="G53" s="911"/>
      <c r="H53" s="911"/>
      <c r="I53" s="911"/>
      <c r="J53" s="911"/>
      <c r="K53" s="911"/>
      <c r="L53" s="911"/>
      <c r="M53" s="911"/>
      <c r="N53" s="911"/>
      <c r="O53" s="911"/>
      <c r="P53" s="911"/>
      <c r="Q53" s="911"/>
      <c r="R53" s="911"/>
      <c r="S53" s="911"/>
      <c r="T53" s="911"/>
      <c r="U53" s="911"/>
      <c r="V53" s="911"/>
      <c r="W53" s="912"/>
      <c r="X53" s="920"/>
      <c r="Y53" s="921"/>
      <c r="Z53" s="921"/>
      <c r="AA53" s="921"/>
      <c r="AB53" s="921"/>
      <c r="AC53" s="921"/>
      <c r="AD53" s="921"/>
      <c r="AE53" s="921"/>
      <c r="AF53" s="921"/>
      <c r="AG53" s="921"/>
      <c r="AH53" s="921"/>
      <c r="AI53" s="921"/>
      <c r="AJ53" s="921"/>
      <c r="AK53" s="921"/>
      <c r="AL53" s="921"/>
      <c r="AM53" s="921"/>
      <c r="AN53" s="921"/>
      <c r="AO53" s="921"/>
      <c r="AP53" s="921"/>
      <c r="AQ53" s="921"/>
      <c r="AR53" s="921"/>
      <c r="AS53" s="921"/>
      <c r="AT53" s="921"/>
      <c r="AU53" s="921"/>
      <c r="AV53" s="921"/>
      <c r="AW53" s="921"/>
      <c r="AX53" s="921"/>
      <c r="AY53" s="921"/>
      <c r="AZ53" s="921"/>
      <c r="BA53" s="921"/>
      <c r="BB53" s="921"/>
      <c r="BC53" s="921"/>
      <c r="BD53" s="921"/>
      <c r="BE53" s="921"/>
      <c r="BF53" s="921"/>
      <c r="BG53" s="921"/>
      <c r="BH53" s="921"/>
      <c r="BI53" s="921"/>
      <c r="BJ53" s="922"/>
      <c r="BK53" s="929"/>
      <c r="BL53" s="930"/>
      <c r="BM53" s="930"/>
      <c r="BN53" s="930"/>
      <c r="BO53" s="931"/>
      <c r="BP53" s="938"/>
      <c r="BQ53" s="939"/>
      <c r="BR53" s="939"/>
      <c r="BS53" s="939"/>
      <c r="BT53" s="939"/>
      <c r="BU53" s="939"/>
      <c r="BV53" s="939"/>
      <c r="BW53" s="939"/>
      <c r="BX53" s="940"/>
    </row>
    <row r="54" spans="1:76" s="58" customFormat="1" ht="20.25" customHeight="1">
      <c r="A54" s="3"/>
      <c r="B54" s="898" t="s">
        <v>75</v>
      </c>
      <c r="C54" s="899"/>
      <c r="D54" s="904"/>
      <c r="E54" s="905"/>
      <c r="F54" s="905"/>
      <c r="G54" s="905"/>
      <c r="H54" s="905"/>
      <c r="I54" s="905"/>
      <c r="J54" s="905"/>
      <c r="K54" s="905"/>
      <c r="L54" s="905"/>
      <c r="M54" s="905"/>
      <c r="N54" s="905"/>
      <c r="O54" s="905"/>
      <c r="P54" s="905"/>
      <c r="Q54" s="905"/>
      <c r="R54" s="905"/>
      <c r="S54" s="905"/>
      <c r="T54" s="905"/>
      <c r="U54" s="905"/>
      <c r="V54" s="905"/>
      <c r="W54" s="906"/>
      <c r="X54" s="914"/>
      <c r="Y54" s="915"/>
      <c r="Z54" s="915"/>
      <c r="AA54" s="915"/>
      <c r="AB54" s="915"/>
      <c r="AC54" s="915"/>
      <c r="AD54" s="915"/>
      <c r="AE54" s="915"/>
      <c r="AF54" s="915"/>
      <c r="AG54" s="915"/>
      <c r="AH54" s="915"/>
      <c r="AI54" s="915"/>
      <c r="AJ54" s="915"/>
      <c r="AK54" s="915"/>
      <c r="AL54" s="915"/>
      <c r="AM54" s="915"/>
      <c r="AN54" s="915"/>
      <c r="AO54" s="915"/>
      <c r="AP54" s="915"/>
      <c r="AQ54" s="915"/>
      <c r="AR54" s="915"/>
      <c r="AS54" s="915"/>
      <c r="AT54" s="915"/>
      <c r="AU54" s="915"/>
      <c r="AV54" s="915"/>
      <c r="AW54" s="915"/>
      <c r="AX54" s="915"/>
      <c r="AY54" s="915"/>
      <c r="AZ54" s="915"/>
      <c r="BA54" s="915"/>
      <c r="BB54" s="915"/>
      <c r="BC54" s="915"/>
      <c r="BD54" s="915"/>
      <c r="BE54" s="915"/>
      <c r="BF54" s="915"/>
      <c r="BG54" s="915"/>
      <c r="BH54" s="915"/>
      <c r="BI54" s="915"/>
      <c r="BJ54" s="916"/>
      <c r="BK54" s="923"/>
      <c r="BL54" s="924"/>
      <c r="BM54" s="924"/>
      <c r="BN54" s="924"/>
      <c r="BO54" s="925"/>
      <c r="BP54" s="932"/>
      <c r="BQ54" s="933"/>
      <c r="BR54" s="933"/>
      <c r="BS54" s="933"/>
      <c r="BT54" s="933"/>
      <c r="BU54" s="933"/>
      <c r="BV54" s="933"/>
      <c r="BW54" s="933"/>
      <c r="BX54" s="934"/>
    </row>
    <row r="55" spans="1:76" s="58" customFormat="1" ht="20.25" customHeight="1">
      <c r="A55" s="317"/>
      <c r="B55" s="900"/>
      <c r="C55" s="901"/>
      <c r="D55" s="907"/>
      <c r="E55" s="908"/>
      <c r="F55" s="908"/>
      <c r="G55" s="908"/>
      <c r="H55" s="908"/>
      <c r="I55" s="908"/>
      <c r="J55" s="908"/>
      <c r="K55" s="908"/>
      <c r="L55" s="908"/>
      <c r="M55" s="908"/>
      <c r="N55" s="908"/>
      <c r="O55" s="908"/>
      <c r="P55" s="908"/>
      <c r="Q55" s="908"/>
      <c r="R55" s="908"/>
      <c r="S55" s="908"/>
      <c r="T55" s="908"/>
      <c r="U55" s="908"/>
      <c r="V55" s="908"/>
      <c r="W55" s="909"/>
      <c r="X55" s="917"/>
      <c r="Y55" s="918"/>
      <c r="Z55" s="918"/>
      <c r="AA55" s="918"/>
      <c r="AB55" s="918"/>
      <c r="AC55" s="918"/>
      <c r="AD55" s="918"/>
      <c r="AE55" s="918"/>
      <c r="AF55" s="918"/>
      <c r="AG55" s="918"/>
      <c r="AH55" s="918"/>
      <c r="AI55" s="918"/>
      <c r="AJ55" s="918"/>
      <c r="AK55" s="918"/>
      <c r="AL55" s="918"/>
      <c r="AM55" s="918"/>
      <c r="AN55" s="918"/>
      <c r="AO55" s="918"/>
      <c r="AP55" s="918"/>
      <c r="AQ55" s="918"/>
      <c r="AR55" s="918"/>
      <c r="AS55" s="918"/>
      <c r="AT55" s="918"/>
      <c r="AU55" s="918"/>
      <c r="AV55" s="918"/>
      <c r="AW55" s="918"/>
      <c r="AX55" s="918"/>
      <c r="AY55" s="918"/>
      <c r="AZ55" s="918"/>
      <c r="BA55" s="918"/>
      <c r="BB55" s="918"/>
      <c r="BC55" s="918"/>
      <c r="BD55" s="918"/>
      <c r="BE55" s="918"/>
      <c r="BF55" s="918"/>
      <c r="BG55" s="918"/>
      <c r="BH55" s="918"/>
      <c r="BI55" s="918"/>
      <c r="BJ55" s="919"/>
      <c r="BK55" s="926"/>
      <c r="BL55" s="927"/>
      <c r="BM55" s="927"/>
      <c r="BN55" s="927"/>
      <c r="BO55" s="928"/>
      <c r="BP55" s="935"/>
      <c r="BQ55" s="936"/>
      <c r="BR55" s="936"/>
      <c r="BS55" s="936"/>
      <c r="BT55" s="936"/>
      <c r="BU55" s="936"/>
      <c r="BV55" s="936"/>
      <c r="BW55" s="936"/>
      <c r="BX55" s="937"/>
    </row>
    <row r="56" spans="1:76" s="58" customFormat="1" ht="20.25" customHeight="1">
      <c r="A56" s="317"/>
      <c r="B56" s="900"/>
      <c r="C56" s="901"/>
      <c r="D56" s="907"/>
      <c r="E56" s="908"/>
      <c r="F56" s="908"/>
      <c r="G56" s="908"/>
      <c r="H56" s="908"/>
      <c r="I56" s="908"/>
      <c r="J56" s="908"/>
      <c r="K56" s="908"/>
      <c r="L56" s="908"/>
      <c r="M56" s="908"/>
      <c r="N56" s="908"/>
      <c r="O56" s="908"/>
      <c r="P56" s="908"/>
      <c r="Q56" s="908"/>
      <c r="R56" s="908"/>
      <c r="S56" s="908"/>
      <c r="T56" s="908"/>
      <c r="U56" s="908"/>
      <c r="V56" s="908"/>
      <c r="W56" s="909"/>
      <c r="X56" s="917"/>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8"/>
      <c r="AY56" s="918"/>
      <c r="AZ56" s="918"/>
      <c r="BA56" s="918"/>
      <c r="BB56" s="918"/>
      <c r="BC56" s="918"/>
      <c r="BD56" s="918"/>
      <c r="BE56" s="918"/>
      <c r="BF56" s="918"/>
      <c r="BG56" s="918"/>
      <c r="BH56" s="918"/>
      <c r="BI56" s="918"/>
      <c r="BJ56" s="919"/>
      <c r="BK56" s="926"/>
      <c r="BL56" s="927"/>
      <c r="BM56" s="927"/>
      <c r="BN56" s="927"/>
      <c r="BO56" s="928"/>
      <c r="BP56" s="935"/>
      <c r="BQ56" s="936"/>
      <c r="BR56" s="936"/>
      <c r="BS56" s="936"/>
      <c r="BT56" s="936"/>
      <c r="BU56" s="936"/>
      <c r="BV56" s="936"/>
      <c r="BW56" s="936"/>
      <c r="BX56" s="937"/>
    </row>
    <row r="57" spans="1:76" s="3" customFormat="1" ht="20.25" customHeight="1">
      <c r="A57" s="317"/>
      <c r="B57" s="900"/>
      <c r="C57" s="901"/>
      <c r="D57" s="907"/>
      <c r="E57" s="908"/>
      <c r="F57" s="908"/>
      <c r="G57" s="908"/>
      <c r="H57" s="908"/>
      <c r="I57" s="908"/>
      <c r="J57" s="908"/>
      <c r="K57" s="908"/>
      <c r="L57" s="908"/>
      <c r="M57" s="908"/>
      <c r="N57" s="908"/>
      <c r="O57" s="908"/>
      <c r="P57" s="908"/>
      <c r="Q57" s="908"/>
      <c r="R57" s="908"/>
      <c r="S57" s="908"/>
      <c r="T57" s="908"/>
      <c r="U57" s="908"/>
      <c r="V57" s="908"/>
      <c r="W57" s="909"/>
      <c r="X57" s="917"/>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8"/>
      <c r="AY57" s="918"/>
      <c r="AZ57" s="918"/>
      <c r="BA57" s="918"/>
      <c r="BB57" s="918"/>
      <c r="BC57" s="918"/>
      <c r="BD57" s="918"/>
      <c r="BE57" s="918"/>
      <c r="BF57" s="918"/>
      <c r="BG57" s="918"/>
      <c r="BH57" s="918"/>
      <c r="BI57" s="918"/>
      <c r="BJ57" s="919"/>
      <c r="BK57" s="926"/>
      <c r="BL57" s="927"/>
      <c r="BM57" s="927"/>
      <c r="BN57" s="927"/>
      <c r="BO57" s="928"/>
      <c r="BP57" s="935"/>
      <c r="BQ57" s="936"/>
      <c r="BR57" s="936"/>
      <c r="BS57" s="936"/>
      <c r="BT57" s="936"/>
      <c r="BU57" s="936"/>
      <c r="BV57" s="936"/>
      <c r="BW57" s="936"/>
      <c r="BX57" s="937"/>
    </row>
    <row r="58" spans="1:76" s="58" customFormat="1" ht="20.25" customHeight="1">
      <c r="A58" s="317"/>
      <c r="B58" s="900"/>
      <c r="C58" s="901"/>
      <c r="D58" s="907"/>
      <c r="E58" s="908"/>
      <c r="F58" s="908"/>
      <c r="G58" s="908"/>
      <c r="H58" s="908"/>
      <c r="I58" s="908"/>
      <c r="J58" s="908"/>
      <c r="K58" s="908"/>
      <c r="L58" s="908"/>
      <c r="M58" s="908"/>
      <c r="N58" s="908"/>
      <c r="O58" s="908"/>
      <c r="P58" s="908"/>
      <c r="Q58" s="908"/>
      <c r="R58" s="908"/>
      <c r="S58" s="908"/>
      <c r="T58" s="908"/>
      <c r="U58" s="908"/>
      <c r="V58" s="908"/>
      <c r="W58" s="909"/>
      <c r="X58" s="917"/>
      <c r="Y58" s="918"/>
      <c r="Z58" s="918"/>
      <c r="AA58" s="918"/>
      <c r="AB58" s="918"/>
      <c r="AC58" s="918"/>
      <c r="AD58" s="918"/>
      <c r="AE58" s="918"/>
      <c r="AF58" s="918"/>
      <c r="AG58" s="918"/>
      <c r="AH58" s="918"/>
      <c r="AI58" s="918"/>
      <c r="AJ58" s="918"/>
      <c r="AK58" s="918"/>
      <c r="AL58" s="918"/>
      <c r="AM58" s="918"/>
      <c r="AN58" s="918"/>
      <c r="AO58" s="918"/>
      <c r="AP58" s="918"/>
      <c r="AQ58" s="918"/>
      <c r="AR58" s="918"/>
      <c r="AS58" s="918"/>
      <c r="AT58" s="918"/>
      <c r="AU58" s="918"/>
      <c r="AV58" s="918"/>
      <c r="AW58" s="918"/>
      <c r="AX58" s="918"/>
      <c r="AY58" s="918"/>
      <c r="AZ58" s="918"/>
      <c r="BA58" s="918"/>
      <c r="BB58" s="918"/>
      <c r="BC58" s="918"/>
      <c r="BD58" s="918"/>
      <c r="BE58" s="918"/>
      <c r="BF58" s="918"/>
      <c r="BG58" s="918"/>
      <c r="BH58" s="918"/>
      <c r="BI58" s="918"/>
      <c r="BJ58" s="919"/>
      <c r="BK58" s="926"/>
      <c r="BL58" s="927"/>
      <c r="BM58" s="927"/>
      <c r="BN58" s="927"/>
      <c r="BO58" s="928"/>
      <c r="BP58" s="935"/>
      <c r="BQ58" s="936"/>
      <c r="BR58" s="936"/>
      <c r="BS58" s="936"/>
      <c r="BT58" s="936"/>
      <c r="BU58" s="936"/>
      <c r="BV58" s="936"/>
      <c r="BW58" s="936"/>
      <c r="BX58" s="937"/>
    </row>
    <row r="59" spans="2:76" s="58" customFormat="1" ht="20.25" customHeight="1">
      <c r="B59" s="902"/>
      <c r="C59" s="903"/>
      <c r="D59" s="910"/>
      <c r="E59" s="911"/>
      <c r="F59" s="911"/>
      <c r="G59" s="911"/>
      <c r="H59" s="911"/>
      <c r="I59" s="911"/>
      <c r="J59" s="911"/>
      <c r="K59" s="911"/>
      <c r="L59" s="911"/>
      <c r="M59" s="911"/>
      <c r="N59" s="911"/>
      <c r="O59" s="911"/>
      <c r="P59" s="911"/>
      <c r="Q59" s="911"/>
      <c r="R59" s="911"/>
      <c r="S59" s="911"/>
      <c r="T59" s="911"/>
      <c r="U59" s="911"/>
      <c r="V59" s="911"/>
      <c r="W59" s="912"/>
      <c r="X59" s="920"/>
      <c r="Y59" s="921"/>
      <c r="Z59" s="921"/>
      <c r="AA59" s="921"/>
      <c r="AB59" s="921"/>
      <c r="AC59" s="921"/>
      <c r="AD59" s="921"/>
      <c r="AE59" s="921"/>
      <c r="AF59" s="921"/>
      <c r="AG59" s="921"/>
      <c r="AH59" s="921"/>
      <c r="AI59" s="921"/>
      <c r="AJ59" s="921"/>
      <c r="AK59" s="921"/>
      <c r="AL59" s="921"/>
      <c r="AM59" s="921"/>
      <c r="AN59" s="921"/>
      <c r="AO59" s="921"/>
      <c r="AP59" s="921"/>
      <c r="AQ59" s="921"/>
      <c r="AR59" s="921"/>
      <c r="AS59" s="921"/>
      <c r="AT59" s="921"/>
      <c r="AU59" s="921"/>
      <c r="AV59" s="921"/>
      <c r="AW59" s="921"/>
      <c r="AX59" s="921"/>
      <c r="AY59" s="921"/>
      <c r="AZ59" s="921"/>
      <c r="BA59" s="921"/>
      <c r="BB59" s="921"/>
      <c r="BC59" s="921"/>
      <c r="BD59" s="921"/>
      <c r="BE59" s="921"/>
      <c r="BF59" s="921"/>
      <c r="BG59" s="921"/>
      <c r="BH59" s="921"/>
      <c r="BI59" s="921"/>
      <c r="BJ59" s="922"/>
      <c r="BK59" s="929"/>
      <c r="BL59" s="930"/>
      <c r="BM59" s="930"/>
      <c r="BN59" s="930"/>
      <c r="BO59" s="931"/>
      <c r="BP59" s="938"/>
      <c r="BQ59" s="939"/>
      <c r="BR59" s="939"/>
      <c r="BS59" s="939"/>
      <c r="BT59" s="939"/>
      <c r="BU59" s="939"/>
      <c r="BV59" s="939"/>
      <c r="BW59" s="939"/>
      <c r="BX59" s="940"/>
    </row>
    <row r="60" spans="1:76" s="58" customFormat="1" ht="20.25" customHeight="1">
      <c r="A60" s="3"/>
      <c r="B60" s="898" t="s">
        <v>76</v>
      </c>
      <c r="C60" s="899"/>
      <c r="D60" s="904"/>
      <c r="E60" s="905"/>
      <c r="F60" s="905"/>
      <c r="G60" s="905"/>
      <c r="H60" s="905"/>
      <c r="I60" s="905"/>
      <c r="J60" s="905"/>
      <c r="K60" s="905"/>
      <c r="L60" s="905"/>
      <c r="M60" s="905"/>
      <c r="N60" s="905"/>
      <c r="O60" s="905"/>
      <c r="P60" s="905"/>
      <c r="Q60" s="905"/>
      <c r="R60" s="905"/>
      <c r="S60" s="905"/>
      <c r="T60" s="905"/>
      <c r="U60" s="905"/>
      <c r="V60" s="905"/>
      <c r="W60" s="906"/>
      <c r="X60" s="914"/>
      <c r="Y60" s="915"/>
      <c r="Z60" s="915"/>
      <c r="AA60" s="915"/>
      <c r="AB60" s="915"/>
      <c r="AC60" s="915"/>
      <c r="AD60" s="915"/>
      <c r="AE60" s="915"/>
      <c r="AF60" s="915"/>
      <c r="AG60" s="915"/>
      <c r="AH60" s="915"/>
      <c r="AI60" s="915"/>
      <c r="AJ60" s="915"/>
      <c r="AK60" s="915"/>
      <c r="AL60" s="915"/>
      <c r="AM60" s="915"/>
      <c r="AN60" s="915"/>
      <c r="AO60" s="915"/>
      <c r="AP60" s="915"/>
      <c r="AQ60" s="915"/>
      <c r="AR60" s="915"/>
      <c r="AS60" s="915"/>
      <c r="AT60" s="915"/>
      <c r="AU60" s="915"/>
      <c r="AV60" s="915"/>
      <c r="AW60" s="915"/>
      <c r="AX60" s="915"/>
      <c r="AY60" s="915"/>
      <c r="AZ60" s="915"/>
      <c r="BA60" s="915"/>
      <c r="BB60" s="915"/>
      <c r="BC60" s="915"/>
      <c r="BD60" s="915"/>
      <c r="BE60" s="915"/>
      <c r="BF60" s="915"/>
      <c r="BG60" s="915"/>
      <c r="BH60" s="915"/>
      <c r="BI60" s="915"/>
      <c r="BJ60" s="916"/>
      <c r="BK60" s="923"/>
      <c r="BL60" s="924"/>
      <c r="BM60" s="924"/>
      <c r="BN60" s="924"/>
      <c r="BO60" s="925"/>
      <c r="BP60" s="932"/>
      <c r="BQ60" s="933"/>
      <c r="BR60" s="933"/>
      <c r="BS60" s="933"/>
      <c r="BT60" s="933"/>
      <c r="BU60" s="933"/>
      <c r="BV60" s="933"/>
      <c r="BW60" s="933"/>
      <c r="BX60" s="934"/>
    </row>
    <row r="61" spans="1:76" s="58" customFormat="1" ht="20.25" customHeight="1">
      <c r="A61" s="317"/>
      <c r="B61" s="900"/>
      <c r="C61" s="901"/>
      <c r="D61" s="907"/>
      <c r="E61" s="908"/>
      <c r="F61" s="908"/>
      <c r="G61" s="908"/>
      <c r="H61" s="908"/>
      <c r="I61" s="908"/>
      <c r="J61" s="908"/>
      <c r="K61" s="908"/>
      <c r="L61" s="908"/>
      <c r="M61" s="908"/>
      <c r="N61" s="908"/>
      <c r="O61" s="908"/>
      <c r="P61" s="908"/>
      <c r="Q61" s="908"/>
      <c r="R61" s="908"/>
      <c r="S61" s="908"/>
      <c r="T61" s="908"/>
      <c r="U61" s="908"/>
      <c r="V61" s="908"/>
      <c r="W61" s="909"/>
      <c r="X61" s="917"/>
      <c r="Y61" s="918"/>
      <c r="Z61" s="918"/>
      <c r="AA61" s="918"/>
      <c r="AB61" s="918"/>
      <c r="AC61" s="918"/>
      <c r="AD61" s="918"/>
      <c r="AE61" s="918"/>
      <c r="AF61" s="918"/>
      <c r="AG61" s="918"/>
      <c r="AH61" s="918"/>
      <c r="AI61" s="918"/>
      <c r="AJ61" s="918"/>
      <c r="AK61" s="918"/>
      <c r="AL61" s="918"/>
      <c r="AM61" s="918"/>
      <c r="AN61" s="918"/>
      <c r="AO61" s="918"/>
      <c r="AP61" s="918"/>
      <c r="AQ61" s="918"/>
      <c r="AR61" s="918"/>
      <c r="AS61" s="918"/>
      <c r="AT61" s="918"/>
      <c r="AU61" s="918"/>
      <c r="AV61" s="918"/>
      <c r="AW61" s="918"/>
      <c r="AX61" s="918"/>
      <c r="AY61" s="918"/>
      <c r="AZ61" s="918"/>
      <c r="BA61" s="918"/>
      <c r="BB61" s="918"/>
      <c r="BC61" s="918"/>
      <c r="BD61" s="918"/>
      <c r="BE61" s="918"/>
      <c r="BF61" s="918"/>
      <c r="BG61" s="918"/>
      <c r="BH61" s="918"/>
      <c r="BI61" s="918"/>
      <c r="BJ61" s="919"/>
      <c r="BK61" s="926"/>
      <c r="BL61" s="927"/>
      <c r="BM61" s="927"/>
      <c r="BN61" s="927"/>
      <c r="BO61" s="928"/>
      <c r="BP61" s="935"/>
      <c r="BQ61" s="936"/>
      <c r="BR61" s="936"/>
      <c r="BS61" s="936"/>
      <c r="BT61" s="936"/>
      <c r="BU61" s="936"/>
      <c r="BV61" s="936"/>
      <c r="BW61" s="936"/>
      <c r="BX61" s="937"/>
    </row>
    <row r="62" spans="1:76" s="58" customFormat="1" ht="20.25" customHeight="1">
      <c r="A62" s="317"/>
      <c r="B62" s="900"/>
      <c r="C62" s="901"/>
      <c r="D62" s="907"/>
      <c r="E62" s="908"/>
      <c r="F62" s="908"/>
      <c r="G62" s="908"/>
      <c r="H62" s="908"/>
      <c r="I62" s="908"/>
      <c r="J62" s="908"/>
      <c r="K62" s="908"/>
      <c r="L62" s="908"/>
      <c r="M62" s="908"/>
      <c r="N62" s="908"/>
      <c r="O62" s="908"/>
      <c r="P62" s="908"/>
      <c r="Q62" s="908"/>
      <c r="R62" s="908"/>
      <c r="S62" s="908"/>
      <c r="T62" s="908"/>
      <c r="U62" s="908"/>
      <c r="V62" s="908"/>
      <c r="W62" s="909"/>
      <c r="X62" s="917"/>
      <c r="Y62" s="918"/>
      <c r="Z62" s="918"/>
      <c r="AA62" s="918"/>
      <c r="AB62" s="918"/>
      <c r="AC62" s="918"/>
      <c r="AD62" s="918"/>
      <c r="AE62" s="918"/>
      <c r="AF62" s="918"/>
      <c r="AG62" s="918"/>
      <c r="AH62" s="918"/>
      <c r="AI62" s="918"/>
      <c r="AJ62" s="918"/>
      <c r="AK62" s="918"/>
      <c r="AL62" s="918"/>
      <c r="AM62" s="918"/>
      <c r="AN62" s="918"/>
      <c r="AO62" s="918"/>
      <c r="AP62" s="918"/>
      <c r="AQ62" s="918"/>
      <c r="AR62" s="918"/>
      <c r="AS62" s="918"/>
      <c r="AT62" s="918"/>
      <c r="AU62" s="918"/>
      <c r="AV62" s="918"/>
      <c r="AW62" s="918"/>
      <c r="AX62" s="918"/>
      <c r="AY62" s="918"/>
      <c r="AZ62" s="918"/>
      <c r="BA62" s="918"/>
      <c r="BB62" s="918"/>
      <c r="BC62" s="918"/>
      <c r="BD62" s="918"/>
      <c r="BE62" s="918"/>
      <c r="BF62" s="918"/>
      <c r="BG62" s="918"/>
      <c r="BH62" s="918"/>
      <c r="BI62" s="918"/>
      <c r="BJ62" s="919"/>
      <c r="BK62" s="926"/>
      <c r="BL62" s="927"/>
      <c r="BM62" s="927"/>
      <c r="BN62" s="927"/>
      <c r="BO62" s="928"/>
      <c r="BP62" s="935"/>
      <c r="BQ62" s="936"/>
      <c r="BR62" s="936"/>
      <c r="BS62" s="936"/>
      <c r="BT62" s="936"/>
      <c r="BU62" s="936"/>
      <c r="BV62" s="936"/>
      <c r="BW62" s="936"/>
      <c r="BX62" s="937"/>
    </row>
    <row r="63" spans="1:76" s="3" customFormat="1" ht="20.25" customHeight="1">
      <c r="A63" s="317"/>
      <c r="B63" s="900"/>
      <c r="C63" s="901"/>
      <c r="D63" s="907"/>
      <c r="E63" s="908"/>
      <c r="F63" s="908"/>
      <c r="G63" s="908"/>
      <c r="H63" s="908"/>
      <c r="I63" s="908"/>
      <c r="J63" s="908"/>
      <c r="K63" s="908"/>
      <c r="L63" s="908"/>
      <c r="M63" s="908"/>
      <c r="N63" s="908"/>
      <c r="O63" s="908"/>
      <c r="P63" s="908"/>
      <c r="Q63" s="908"/>
      <c r="R63" s="908"/>
      <c r="S63" s="908"/>
      <c r="T63" s="908"/>
      <c r="U63" s="908"/>
      <c r="V63" s="908"/>
      <c r="W63" s="909"/>
      <c r="X63" s="917"/>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8"/>
      <c r="AY63" s="918"/>
      <c r="AZ63" s="918"/>
      <c r="BA63" s="918"/>
      <c r="BB63" s="918"/>
      <c r="BC63" s="918"/>
      <c r="BD63" s="918"/>
      <c r="BE63" s="918"/>
      <c r="BF63" s="918"/>
      <c r="BG63" s="918"/>
      <c r="BH63" s="918"/>
      <c r="BI63" s="918"/>
      <c r="BJ63" s="919"/>
      <c r="BK63" s="926"/>
      <c r="BL63" s="927"/>
      <c r="BM63" s="927"/>
      <c r="BN63" s="927"/>
      <c r="BO63" s="928"/>
      <c r="BP63" s="935"/>
      <c r="BQ63" s="936"/>
      <c r="BR63" s="936"/>
      <c r="BS63" s="936"/>
      <c r="BT63" s="936"/>
      <c r="BU63" s="936"/>
      <c r="BV63" s="936"/>
      <c r="BW63" s="936"/>
      <c r="BX63" s="937"/>
    </row>
    <row r="64" spans="1:76" s="58" customFormat="1" ht="20.25" customHeight="1">
      <c r="A64" s="317"/>
      <c r="B64" s="900"/>
      <c r="C64" s="901"/>
      <c r="D64" s="907"/>
      <c r="E64" s="908"/>
      <c r="F64" s="908"/>
      <c r="G64" s="908"/>
      <c r="H64" s="908"/>
      <c r="I64" s="908"/>
      <c r="J64" s="908"/>
      <c r="K64" s="908"/>
      <c r="L64" s="908"/>
      <c r="M64" s="908"/>
      <c r="N64" s="908"/>
      <c r="O64" s="908"/>
      <c r="P64" s="908"/>
      <c r="Q64" s="908"/>
      <c r="R64" s="908"/>
      <c r="S64" s="908"/>
      <c r="T64" s="908"/>
      <c r="U64" s="908"/>
      <c r="V64" s="908"/>
      <c r="W64" s="909"/>
      <c r="X64" s="917"/>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8"/>
      <c r="AY64" s="918"/>
      <c r="AZ64" s="918"/>
      <c r="BA64" s="918"/>
      <c r="BB64" s="918"/>
      <c r="BC64" s="918"/>
      <c r="BD64" s="918"/>
      <c r="BE64" s="918"/>
      <c r="BF64" s="918"/>
      <c r="BG64" s="918"/>
      <c r="BH64" s="918"/>
      <c r="BI64" s="918"/>
      <c r="BJ64" s="919"/>
      <c r="BK64" s="926"/>
      <c r="BL64" s="927"/>
      <c r="BM64" s="927"/>
      <c r="BN64" s="927"/>
      <c r="BO64" s="928"/>
      <c r="BP64" s="935"/>
      <c r="BQ64" s="936"/>
      <c r="BR64" s="936"/>
      <c r="BS64" s="936"/>
      <c r="BT64" s="936"/>
      <c r="BU64" s="936"/>
      <c r="BV64" s="936"/>
      <c r="BW64" s="936"/>
      <c r="BX64" s="937"/>
    </row>
    <row r="65" spans="2:76" s="58" customFormat="1" ht="20.25" customHeight="1">
      <c r="B65" s="902"/>
      <c r="C65" s="903"/>
      <c r="D65" s="910"/>
      <c r="E65" s="911"/>
      <c r="F65" s="911"/>
      <c r="G65" s="911"/>
      <c r="H65" s="911"/>
      <c r="I65" s="911"/>
      <c r="J65" s="911"/>
      <c r="K65" s="911"/>
      <c r="L65" s="911"/>
      <c r="M65" s="911"/>
      <c r="N65" s="911"/>
      <c r="O65" s="911"/>
      <c r="P65" s="911"/>
      <c r="Q65" s="911"/>
      <c r="R65" s="911"/>
      <c r="S65" s="911"/>
      <c r="T65" s="911"/>
      <c r="U65" s="911"/>
      <c r="V65" s="911"/>
      <c r="W65" s="912"/>
      <c r="X65" s="920"/>
      <c r="Y65" s="921"/>
      <c r="Z65" s="921"/>
      <c r="AA65" s="921"/>
      <c r="AB65" s="921"/>
      <c r="AC65" s="921"/>
      <c r="AD65" s="921"/>
      <c r="AE65" s="921"/>
      <c r="AF65" s="921"/>
      <c r="AG65" s="921"/>
      <c r="AH65" s="921"/>
      <c r="AI65" s="921"/>
      <c r="AJ65" s="921"/>
      <c r="AK65" s="921"/>
      <c r="AL65" s="921"/>
      <c r="AM65" s="921"/>
      <c r="AN65" s="921"/>
      <c r="AO65" s="921"/>
      <c r="AP65" s="921"/>
      <c r="AQ65" s="921"/>
      <c r="AR65" s="921"/>
      <c r="AS65" s="921"/>
      <c r="AT65" s="921"/>
      <c r="AU65" s="921"/>
      <c r="AV65" s="921"/>
      <c r="AW65" s="921"/>
      <c r="AX65" s="921"/>
      <c r="AY65" s="921"/>
      <c r="AZ65" s="921"/>
      <c r="BA65" s="921"/>
      <c r="BB65" s="921"/>
      <c r="BC65" s="921"/>
      <c r="BD65" s="921"/>
      <c r="BE65" s="921"/>
      <c r="BF65" s="921"/>
      <c r="BG65" s="921"/>
      <c r="BH65" s="921"/>
      <c r="BI65" s="921"/>
      <c r="BJ65" s="922"/>
      <c r="BK65" s="929"/>
      <c r="BL65" s="930"/>
      <c r="BM65" s="930"/>
      <c r="BN65" s="930"/>
      <c r="BO65" s="931"/>
      <c r="BP65" s="938"/>
      <c r="BQ65" s="939"/>
      <c r="BR65" s="939"/>
      <c r="BS65" s="939"/>
      <c r="BT65" s="939"/>
      <c r="BU65" s="939"/>
      <c r="BV65" s="939"/>
      <c r="BW65" s="939"/>
      <c r="BX65" s="940"/>
    </row>
    <row r="66" spans="2:76" s="58" customFormat="1" ht="20.25" customHeight="1">
      <c r="B66" s="898" t="s">
        <v>77</v>
      </c>
      <c r="C66" s="899"/>
      <c r="D66" s="904"/>
      <c r="E66" s="905"/>
      <c r="F66" s="905"/>
      <c r="G66" s="905"/>
      <c r="H66" s="905"/>
      <c r="I66" s="905"/>
      <c r="J66" s="905"/>
      <c r="K66" s="905"/>
      <c r="L66" s="905"/>
      <c r="M66" s="905"/>
      <c r="N66" s="905"/>
      <c r="O66" s="905"/>
      <c r="P66" s="905"/>
      <c r="Q66" s="905"/>
      <c r="R66" s="905"/>
      <c r="S66" s="905"/>
      <c r="T66" s="905"/>
      <c r="U66" s="905"/>
      <c r="V66" s="905"/>
      <c r="W66" s="906"/>
      <c r="X66" s="914"/>
      <c r="Y66" s="915"/>
      <c r="Z66" s="915"/>
      <c r="AA66" s="915"/>
      <c r="AB66" s="915"/>
      <c r="AC66" s="915"/>
      <c r="AD66" s="915"/>
      <c r="AE66" s="915"/>
      <c r="AF66" s="915"/>
      <c r="AG66" s="915"/>
      <c r="AH66" s="915"/>
      <c r="AI66" s="915"/>
      <c r="AJ66" s="915"/>
      <c r="AK66" s="915"/>
      <c r="AL66" s="915"/>
      <c r="AM66" s="915"/>
      <c r="AN66" s="915"/>
      <c r="AO66" s="915"/>
      <c r="AP66" s="915"/>
      <c r="AQ66" s="915"/>
      <c r="AR66" s="915"/>
      <c r="AS66" s="915"/>
      <c r="AT66" s="915"/>
      <c r="AU66" s="915"/>
      <c r="AV66" s="915"/>
      <c r="AW66" s="915"/>
      <c r="AX66" s="915"/>
      <c r="AY66" s="915"/>
      <c r="AZ66" s="915"/>
      <c r="BA66" s="915"/>
      <c r="BB66" s="915"/>
      <c r="BC66" s="915"/>
      <c r="BD66" s="915"/>
      <c r="BE66" s="915"/>
      <c r="BF66" s="915"/>
      <c r="BG66" s="915"/>
      <c r="BH66" s="915"/>
      <c r="BI66" s="915"/>
      <c r="BJ66" s="916"/>
      <c r="BK66" s="923"/>
      <c r="BL66" s="924"/>
      <c r="BM66" s="924"/>
      <c r="BN66" s="924"/>
      <c r="BO66" s="925"/>
      <c r="BP66" s="932"/>
      <c r="BQ66" s="933"/>
      <c r="BR66" s="933"/>
      <c r="BS66" s="933"/>
      <c r="BT66" s="933"/>
      <c r="BU66" s="933"/>
      <c r="BV66" s="933"/>
      <c r="BW66" s="933"/>
      <c r="BX66" s="934"/>
    </row>
    <row r="67" spans="2:76" s="58" customFormat="1" ht="20.25" customHeight="1">
      <c r="B67" s="900"/>
      <c r="C67" s="901"/>
      <c r="D67" s="907"/>
      <c r="E67" s="908"/>
      <c r="F67" s="908"/>
      <c r="G67" s="908"/>
      <c r="H67" s="908"/>
      <c r="I67" s="908"/>
      <c r="J67" s="908"/>
      <c r="K67" s="908"/>
      <c r="L67" s="908"/>
      <c r="M67" s="908"/>
      <c r="N67" s="908"/>
      <c r="O67" s="908"/>
      <c r="P67" s="908"/>
      <c r="Q67" s="908"/>
      <c r="R67" s="908"/>
      <c r="S67" s="908"/>
      <c r="T67" s="908"/>
      <c r="U67" s="908"/>
      <c r="V67" s="908"/>
      <c r="W67" s="909"/>
      <c r="X67" s="917"/>
      <c r="Y67" s="918"/>
      <c r="Z67" s="918"/>
      <c r="AA67" s="918"/>
      <c r="AB67" s="918"/>
      <c r="AC67" s="918"/>
      <c r="AD67" s="918"/>
      <c r="AE67" s="918"/>
      <c r="AF67" s="918"/>
      <c r="AG67" s="918"/>
      <c r="AH67" s="918"/>
      <c r="AI67" s="918"/>
      <c r="AJ67" s="918"/>
      <c r="AK67" s="918"/>
      <c r="AL67" s="918"/>
      <c r="AM67" s="918"/>
      <c r="AN67" s="918"/>
      <c r="AO67" s="918"/>
      <c r="AP67" s="918"/>
      <c r="AQ67" s="918"/>
      <c r="AR67" s="918"/>
      <c r="AS67" s="918"/>
      <c r="AT67" s="918"/>
      <c r="AU67" s="918"/>
      <c r="AV67" s="918"/>
      <c r="AW67" s="918"/>
      <c r="AX67" s="918"/>
      <c r="AY67" s="918"/>
      <c r="AZ67" s="918"/>
      <c r="BA67" s="918"/>
      <c r="BB67" s="918"/>
      <c r="BC67" s="918"/>
      <c r="BD67" s="918"/>
      <c r="BE67" s="918"/>
      <c r="BF67" s="918"/>
      <c r="BG67" s="918"/>
      <c r="BH67" s="918"/>
      <c r="BI67" s="918"/>
      <c r="BJ67" s="919"/>
      <c r="BK67" s="926"/>
      <c r="BL67" s="927"/>
      <c r="BM67" s="927"/>
      <c r="BN67" s="927"/>
      <c r="BO67" s="928"/>
      <c r="BP67" s="935"/>
      <c r="BQ67" s="936"/>
      <c r="BR67" s="936"/>
      <c r="BS67" s="936"/>
      <c r="BT67" s="936"/>
      <c r="BU67" s="936"/>
      <c r="BV67" s="936"/>
      <c r="BW67" s="936"/>
      <c r="BX67" s="937"/>
    </row>
    <row r="68" spans="2:76" s="58" customFormat="1" ht="20.25" customHeight="1">
      <c r="B68" s="900"/>
      <c r="C68" s="901"/>
      <c r="D68" s="907"/>
      <c r="E68" s="908"/>
      <c r="F68" s="908"/>
      <c r="G68" s="908"/>
      <c r="H68" s="908"/>
      <c r="I68" s="908"/>
      <c r="J68" s="908"/>
      <c r="K68" s="908"/>
      <c r="L68" s="908"/>
      <c r="M68" s="908"/>
      <c r="N68" s="908"/>
      <c r="O68" s="908"/>
      <c r="P68" s="908"/>
      <c r="Q68" s="908"/>
      <c r="R68" s="908"/>
      <c r="S68" s="908"/>
      <c r="T68" s="908"/>
      <c r="U68" s="908"/>
      <c r="V68" s="908"/>
      <c r="W68" s="909"/>
      <c r="X68" s="917"/>
      <c r="Y68" s="918"/>
      <c r="Z68" s="918"/>
      <c r="AA68" s="918"/>
      <c r="AB68" s="918"/>
      <c r="AC68" s="918"/>
      <c r="AD68" s="918"/>
      <c r="AE68" s="918"/>
      <c r="AF68" s="918"/>
      <c r="AG68" s="918"/>
      <c r="AH68" s="918"/>
      <c r="AI68" s="918"/>
      <c r="AJ68" s="918"/>
      <c r="AK68" s="918"/>
      <c r="AL68" s="918"/>
      <c r="AM68" s="918"/>
      <c r="AN68" s="918"/>
      <c r="AO68" s="918"/>
      <c r="AP68" s="918"/>
      <c r="AQ68" s="918"/>
      <c r="AR68" s="918"/>
      <c r="AS68" s="918"/>
      <c r="AT68" s="918"/>
      <c r="AU68" s="918"/>
      <c r="AV68" s="918"/>
      <c r="AW68" s="918"/>
      <c r="AX68" s="918"/>
      <c r="AY68" s="918"/>
      <c r="AZ68" s="918"/>
      <c r="BA68" s="918"/>
      <c r="BB68" s="918"/>
      <c r="BC68" s="918"/>
      <c r="BD68" s="918"/>
      <c r="BE68" s="918"/>
      <c r="BF68" s="918"/>
      <c r="BG68" s="918"/>
      <c r="BH68" s="918"/>
      <c r="BI68" s="918"/>
      <c r="BJ68" s="919"/>
      <c r="BK68" s="926"/>
      <c r="BL68" s="927"/>
      <c r="BM68" s="927"/>
      <c r="BN68" s="927"/>
      <c r="BO68" s="928"/>
      <c r="BP68" s="935"/>
      <c r="BQ68" s="936"/>
      <c r="BR68" s="936"/>
      <c r="BS68" s="936"/>
      <c r="BT68" s="936"/>
      <c r="BU68" s="936"/>
      <c r="BV68" s="936"/>
      <c r="BW68" s="936"/>
      <c r="BX68" s="937"/>
    </row>
    <row r="69" spans="2:76" s="58" customFormat="1" ht="20.25" customHeight="1">
      <c r="B69" s="900"/>
      <c r="C69" s="901"/>
      <c r="D69" s="907"/>
      <c r="E69" s="908"/>
      <c r="F69" s="908"/>
      <c r="G69" s="908"/>
      <c r="H69" s="908"/>
      <c r="I69" s="908"/>
      <c r="J69" s="908"/>
      <c r="K69" s="908"/>
      <c r="L69" s="908"/>
      <c r="M69" s="908"/>
      <c r="N69" s="908"/>
      <c r="O69" s="908"/>
      <c r="P69" s="908"/>
      <c r="Q69" s="908"/>
      <c r="R69" s="908"/>
      <c r="S69" s="908"/>
      <c r="T69" s="908"/>
      <c r="U69" s="908"/>
      <c r="V69" s="908"/>
      <c r="W69" s="909"/>
      <c r="X69" s="917"/>
      <c r="Y69" s="918"/>
      <c r="Z69" s="918"/>
      <c r="AA69" s="918"/>
      <c r="AB69" s="918"/>
      <c r="AC69" s="918"/>
      <c r="AD69" s="918"/>
      <c r="AE69" s="918"/>
      <c r="AF69" s="918"/>
      <c r="AG69" s="918"/>
      <c r="AH69" s="918"/>
      <c r="AI69" s="918"/>
      <c r="AJ69" s="918"/>
      <c r="AK69" s="918"/>
      <c r="AL69" s="918"/>
      <c r="AM69" s="918"/>
      <c r="AN69" s="918"/>
      <c r="AO69" s="918"/>
      <c r="AP69" s="918"/>
      <c r="AQ69" s="918"/>
      <c r="AR69" s="918"/>
      <c r="AS69" s="918"/>
      <c r="AT69" s="918"/>
      <c r="AU69" s="918"/>
      <c r="AV69" s="918"/>
      <c r="AW69" s="918"/>
      <c r="AX69" s="918"/>
      <c r="AY69" s="918"/>
      <c r="AZ69" s="918"/>
      <c r="BA69" s="918"/>
      <c r="BB69" s="918"/>
      <c r="BC69" s="918"/>
      <c r="BD69" s="918"/>
      <c r="BE69" s="918"/>
      <c r="BF69" s="918"/>
      <c r="BG69" s="918"/>
      <c r="BH69" s="918"/>
      <c r="BI69" s="918"/>
      <c r="BJ69" s="919"/>
      <c r="BK69" s="926"/>
      <c r="BL69" s="927"/>
      <c r="BM69" s="927"/>
      <c r="BN69" s="927"/>
      <c r="BO69" s="928"/>
      <c r="BP69" s="935"/>
      <c r="BQ69" s="936"/>
      <c r="BR69" s="936"/>
      <c r="BS69" s="936"/>
      <c r="BT69" s="936"/>
      <c r="BU69" s="936"/>
      <c r="BV69" s="936"/>
      <c r="BW69" s="936"/>
      <c r="BX69" s="937"/>
    </row>
    <row r="70" spans="2:76" s="58" customFormat="1" ht="20.25" customHeight="1">
      <c r="B70" s="900"/>
      <c r="C70" s="901"/>
      <c r="D70" s="907"/>
      <c r="E70" s="908"/>
      <c r="F70" s="908"/>
      <c r="G70" s="908"/>
      <c r="H70" s="908"/>
      <c r="I70" s="908"/>
      <c r="J70" s="908"/>
      <c r="K70" s="908"/>
      <c r="L70" s="908"/>
      <c r="M70" s="908"/>
      <c r="N70" s="908"/>
      <c r="O70" s="908"/>
      <c r="P70" s="908"/>
      <c r="Q70" s="908"/>
      <c r="R70" s="908"/>
      <c r="S70" s="908"/>
      <c r="T70" s="908"/>
      <c r="U70" s="908"/>
      <c r="V70" s="908"/>
      <c r="W70" s="909"/>
      <c r="X70" s="917"/>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8"/>
      <c r="AY70" s="918"/>
      <c r="AZ70" s="918"/>
      <c r="BA70" s="918"/>
      <c r="BB70" s="918"/>
      <c r="BC70" s="918"/>
      <c r="BD70" s="918"/>
      <c r="BE70" s="918"/>
      <c r="BF70" s="918"/>
      <c r="BG70" s="918"/>
      <c r="BH70" s="918"/>
      <c r="BI70" s="918"/>
      <c r="BJ70" s="919"/>
      <c r="BK70" s="926"/>
      <c r="BL70" s="927"/>
      <c r="BM70" s="927"/>
      <c r="BN70" s="927"/>
      <c r="BO70" s="928"/>
      <c r="BP70" s="935"/>
      <c r="BQ70" s="936"/>
      <c r="BR70" s="936"/>
      <c r="BS70" s="936"/>
      <c r="BT70" s="936"/>
      <c r="BU70" s="936"/>
      <c r="BV70" s="936"/>
      <c r="BW70" s="936"/>
      <c r="BX70" s="937"/>
    </row>
    <row r="71" spans="2:76" s="58" customFormat="1" ht="20.25" customHeight="1">
      <c r="B71" s="902"/>
      <c r="C71" s="903"/>
      <c r="D71" s="910"/>
      <c r="E71" s="911"/>
      <c r="F71" s="911"/>
      <c r="G71" s="911"/>
      <c r="H71" s="911"/>
      <c r="I71" s="911"/>
      <c r="J71" s="911"/>
      <c r="K71" s="911"/>
      <c r="L71" s="911"/>
      <c r="M71" s="911"/>
      <c r="N71" s="911"/>
      <c r="O71" s="911"/>
      <c r="P71" s="911"/>
      <c r="Q71" s="911"/>
      <c r="R71" s="911"/>
      <c r="S71" s="911"/>
      <c r="T71" s="911"/>
      <c r="U71" s="911"/>
      <c r="V71" s="911"/>
      <c r="W71" s="912"/>
      <c r="X71" s="920"/>
      <c r="Y71" s="921"/>
      <c r="Z71" s="921"/>
      <c r="AA71" s="921"/>
      <c r="AB71" s="921"/>
      <c r="AC71" s="921"/>
      <c r="AD71" s="921"/>
      <c r="AE71" s="921"/>
      <c r="AF71" s="921"/>
      <c r="AG71" s="921"/>
      <c r="AH71" s="921"/>
      <c r="AI71" s="921"/>
      <c r="AJ71" s="921"/>
      <c r="AK71" s="921"/>
      <c r="AL71" s="921"/>
      <c r="AM71" s="921"/>
      <c r="AN71" s="921"/>
      <c r="AO71" s="921"/>
      <c r="AP71" s="921"/>
      <c r="AQ71" s="921"/>
      <c r="AR71" s="921"/>
      <c r="AS71" s="921"/>
      <c r="AT71" s="921"/>
      <c r="AU71" s="921"/>
      <c r="AV71" s="921"/>
      <c r="AW71" s="921"/>
      <c r="AX71" s="921"/>
      <c r="AY71" s="921"/>
      <c r="AZ71" s="921"/>
      <c r="BA71" s="921"/>
      <c r="BB71" s="921"/>
      <c r="BC71" s="921"/>
      <c r="BD71" s="921"/>
      <c r="BE71" s="921"/>
      <c r="BF71" s="921"/>
      <c r="BG71" s="921"/>
      <c r="BH71" s="921"/>
      <c r="BI71" s="921"/>
      <c r="BJ71" s="922"/>
      <c r="BK71" s="929"/>
      <c r="BL71" s="930"/>
      <c r="BM71" s="930"/>
      <c r="BN71" s="930"/>
      <c r="BO71" s="931"/>
      <c r="BP71" s="938"/>
      <c r="BQ71" s="939"/>
      <c r="BR71" s="939"/>
      <c r="BS71" s="939"/>
      <c r="BT71" s="939"/>
      <c r="BU71" s="939"/>
      <c r="BV71" s="939"/>
      <c r="BW71" s="939"/>
      <c r="BX71" s="940"/>
    </row>
    <row r="72" spans="2:76" s="58" customFormat="1" ht="20.25" customHeight="1">
      <c r="B72" s="898" t="s">
        <v>85</v>
      </c>
      <c r="C72" s="899"/>
      <c r="D72" s="904"/>
      <c r="E72" s="905"/>
      <c r="F72" s="905"/>
      <c r="G72" s="905"/>
      <c r="H72" s="905"/>
      <c r="I72" s="905"/>
      <c r="J72" s="905"/>
      <c r="K72" s="905"/>
      <c r="L72" s="905"/>
      <c r="M72" s="905"/>
      <c r="N72" s="905"/>
      <c r="O72" s="905"/>
      <c r="P72" s="905"/>
      <c r="Q72" s="905"/>
      <c r="R72" s="905"/>
      <c r="S72" s="905"/>
      <c r="T72" s="905"/>
      <c r="U72" s="905"/>
      <c r="V72" s="905"/>
      <c r="W72" s="906"/>
      <c r="X72" s="914"/>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15"/>
      <c r="BA72" s="915"/>
      <c r="BB72" s="915"/>
      <c r="BC72" s="915"/>
      <c r="BD72" s="915"/>
      <c r="BE72" s="915"/>
      <c r="BF72" s="915"/>
      <c r="BG72" s="915"/>
      <c r="BH72" s="915"/>
      <c r="BI72" s="915"/>
      <c r="BJ72" s="916"/>
      <c r="BK72" s="923"/>
      <c r="BL72" s="924"/>
      <c r="BM72" s="924"/>
      <c r="BN72" s="924"/>
      <c r="BO72" s="925"/>
      <c r="BP72" s="932"/>
      <c r="BQ72" s="933"/>
      <c r="BR72" s="933"/>
      <c r="BS72" s="933"/>
      <c r="BT72" s="933"/>
      <c r="BU72" s="933"/>
      <c r="BV72" s="933"/>
      <c r="BW72" s="933"/>
      <c r="BX72" s="934"/>
    </row>
    <row r="73" spans="2:76" s="58" customFormat="1" ht="20.25" customHeight="1">
      <c r="B73" s="900"/>
      <c r="C73" s="901"/>
      <c r="D73" s="907"/>
      <c r="E73" s="908"/>
      <c r="F73" s="908"/>
      <c r="G73" s="908"/>
      <c r="H73" s="908"/>
      <c r="I73" s="908"/>
      <c r="J73" s="908"/>
      <c r="K73" s="908"/>
      <c r="L73" s="908"/>
      <c r="M73" s="908"/>
      <c r="N73" s="908"/>
      <c r="O73" s="908"/>
      <c r="P73" s="908"/>
      <c r="Q73" s="908"/>
      <c r="R73" s="908"/>
      <c r="S73" s="908"/>
      <c r="T73" s="908"/>
      <c r="U73" s="908"/>
      <c r="V73" s="908"/>
      <c r="W73" s="909"/>
      <c r="X73" s="917"/>
      <c r="Y73" s="918"/>
      <c r="Z73" s="918"/>
      <c r="AA73" s="918"/>
      <c r="AB73" s="918"/>
      <c r="AC73" s="918"/>
      <c r="AD73" s="918"/>
      <c r="AE73" s="918"/>
      <c r="AF73" s="918"/>
      <c r="AG73" s="918"/>
      <c r="AH73" s="918"/>
      <c r="AI73" s="918"/>
      <c r="AJ73" s="918"/>
      <c r="AK73" s="918"/>
      <c r="AL73" s="918"/>
      <c r="AM73" s="918"/>
      <c r="AN73" s="918"/>
      <c r="AO73" s="918"/>
      <c r="AP73" s="918"/>
      <c r="AQ73" s="918"/>
      <c r="AR73" s="918"/>
      <c r="AS73" s="918"/>
      <c r="AT73" s="918"/>
      <c r="AU73" s="918"/>
      <c r="AV73" s="918"/>
      <c r="AW73" s="918"/>
      <c r="AX73" s="918"/>
      <c r="AY73" s="918"/>
      <c r="AZ73" s="918"/>
      <c r="BA73" s="918"/>
      <c r="BB73" s="918"/>
      <c r="BC73" s="918"/>
      <c r="BD73" s="918"/>
      <c r="BE73" s="918"/>
      <c r="BF73" s="918"/>
      <c r="BG73" s="918"/>
      <c r="BH73" s="918"/>
      <c r="BI73" s="918"/>
      <c r="BJ73" s="919"/>
      <c r="BK73" s="926"/>
      <c r="BL73" s="927"/>
      <c r="BM73" s="927"/>
      <c r="BN73" s="927"/>
      <c r="BO73" s="928"/>
      <c r="BP73" s="935"/>
      <c r="BQ73" s="936"/>
      <c r="BR73" s="936"/>
      <c r="BS73" s="936"/>
      <c r="BT73" s="936"/>
      <c r="BU73" s="936"/>
      <c r="BV73" s="936"/>
      <c r="BW73" s="936"/>
      <c r="BX73" s="937"/>
    </row>
    <row r="74" spans="2:76" s="58" customFormat="1" ht="20.25" customHeight="1">
      <c r="B74" s="900"/>
      <c r="C74" s="901"/>
      <c r="D74" s="907"/>
      <c r="E74" s="908"/>
      <c r="F74" s="908"/>
      <c r="G74" s="908"/>
      <c r="H74" s="908"/>
      <c r="I74" s="908"/>
      <c r="J74" s="908"/>
      <c r="K74" s="908"/>
      <c r="L74" s="908"/>
      <c r="M74" s="908"/>
      <c r="N74" s="908"/>
      <c r="O74" s="908"/>
      <c r="P74" s="908"/>
      <c r="Q74" s="908"/>
      <c r="R74" s="908"/>
      <c r="S74" s="908"/>
      <c r="T74" s="908"/>
      <c r="U74" s="908"/>
      <c r="V74" s="908"/>
      <c r="W74" s="909"/>
      <c r="X74" s="917"/>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18"/>
      <c r="BA74" s="918"/>
      <c r="BB74" s="918"/>
      <c r="BC74" s="918"/>
      <c r="BD74" s="918"/>
      <c r="BE74" s="918"/>
      <c r="BF74" s="918"/>
      <c r="BG74" s="918"/>
      <c r="BH74" s="918"/>
      <c r="BI74" s="918"/>
      <c r="BJ74" s="919"/>
      <c r="BK74" s="926"/>
      <c r="BL74" s="927"/>
      <c r="BM74" s="927"/>
      <c r="BN74" s="927"/>
      <c r="BO74" s="928"/>
      <c r="BP74" s="935"/>
      <c r="BQ74" s="936"/>
      <c r="BR74" s="936"/>
      <c r="BS74" s="936"/>
      <c r="BT74" s="936"/>
      <c r="BU74" s="936"/>
      <c r="BV74" s="936"/>
      <c r="BW74" s="936"/>
      <c r="BX74" s="937"/>
    </row>
    <row r="75" spans="2:76" s="58" customFormat="1" ht="20.25" customHeight="1">
      <c r="B75" s="900"/>
      <c r="C75" s="901"/>
      <c r="D75" s="907"/>
      <c r="E75" s="908"/>
      <c r="F75" s="908"/>
      <c r="G75" s="908"/>
      <c r="H75" s="908"/>
      <c r="I75" s="908"/>
      <c r="J75" s="908"/>
      <c r="K75" s="908"/>
      <c r="L75" s="908"/>
      <c r="M75" s="908"/>
      <c r="N75" s="908"/>
      <c r="O75" s="908"/>
      <c r="P75" s="908"/>
      <c r="Q75" s="908"/>
      <c r="R75" s="908"/>
      <c r="S75" s="908"/>
      <c r="T75" s="908"/>
      <c r="U75" s="908"/>
      <c r="V75" s="908"/>
      <c r="W75" s="909"/>
      <c r="X75" s="917"/>
      <c r="Y75" s="918"/>
      <c r="Z75" s="918"/>
      <c r="AA75" s="918"/>
      <c r="AB75" s="918"/>
      <c r="AC75" s="918"/>
      <c r="AD75" s="918"/>
      <c r="AE75" s="918"/>
      <c r="AF75" s="918"/>
      <c r="AG75" s="918"/>
      <c r="AH75" s="918"/>
      <c r="AI75" s="918"/>
      <c r="AJ75" s="918"/>
      <c r="AK75" s="918"/>
      <c r="AL75" s="918"/>
      <c r="AM75" s="918"/>
      <c r="AN75" s="918"/>
      <c r="AO75" s="918"/>
      <c r="AP75" s="918"/>
      <c r="AQ75" s="918"/>
      <c r="AR75" s="918"/>
      <c r="AS75" s="918"/>
      <c r="AT75" s="918"/>
      <c r="AU75" s="918"/>
      <c r="AV75" s="918"/>
      <c r="AW75" s="918"/>
      <c r="AX75" s="918"/>
      <c r="AY75" s="918"/>
      <c r="AZ75" s="918"/>
      <c r="BA75" s="918"/>
      <c r="BB75" s="918"/>
      <c r="BC75" s="918"/>
      <c r="BD75" s="918"/>
      <c r="BE75" s="918"/>
      <c r="BF75" s="918"/>
      <c r="BG75" s="918"/>
      <c r="BH75" s="918"/>
      <c r="BI75" s="918"/>
      <c r="BJ75" s="919"/>
      <c r="BK75" s="926"/>
      <c r="BL75" s="927"/>
      <c r="BM75" s="927"/>
      <c r="BN75" s="927"/>
      <c r="BO75" s="928"/>
      <c r="BP75" s="935"/>
      <c r="BQ75" s="936"/>
      <c r="BR75" s="936"/>
      <c r="BS75" s="936"/>
      <c r="BT75" s="936"/>
      <c r="BU75" s="936"/>
      <c r="BV75" s="936"/>
      <c r="BW75" s="936"/>
      <c r="BX75" s="937"/>
    </row>
    <row r="76" spans="2:76" s="58" customFormat="1" ht="20.25" customHeight="1">
      <c r="B76" s="900"/>
      <c r="C76" s="901"/>
      <c r="D76" s="907"/>
      <c r="E76" s="908"/>
      <c r="F76" s="908"/>
      <c r="G76" s="908"/>
      <c r="H76" s="908"/>
      <c r="I76" s="908"/>
      <c r="J76" s="908"/>
      <c r="K76" s="908"/>
      <c r="L76" s="908"/>
      <c r="M76" s="908"/>
      <c r="N76" s="908"/>
      <c r="O76" s="908"/>
      <c r="P76" s="908"/>
      <c r="Q76" s="908"/>
      <c r="R76" s="908"/>
      <c r="S76" s="908"/>
      <c r="T76" s="908"/>
      <c r="U76" s="908"/>
      <c r="V76" s="908"/>
      <c r="W76" s="909"/>
      <c r="X76" s="917"/>
      <c r="Y76" s="918"/>
      <c r="Z76" s="918"/>
      <c r="AA76" s="918"/>
      <c r="AB76" s="918"/>
      <c r="AC76" s="918"/>
      <c r="AD76" s="918"/>
      <c r="AE76" s="918"/>
      <c r="AF76" s="918"/>
      <c r="AG76" s="918"/>
      <c r="AH76" s="918"/>
      <c r="AI76" s="918"/>
      <c r="AJ76" s="918"/>
      <c r="AK76" s="918"/>
      <c r="AL76" s="918"/>
      <c r="AM76" s="918"/>
      <c r="AN76" s="918"/>
      <c r="AO76" s="918"/>
      <c r="AP76" s="918"/>
      <c r="AQ76" s="918"/>
      <c r="AR76" s="918"/>
      <c r="AS76" s="918"/>
      <c r="AT76" s="918"/>
      <c r="AU76" s="918"/>
      <c r="AV76" s="918"/>
      <c r="AW76" s="918"/>
      <c r="AX76" s="918"/>
      <c r="AY76" s="918"/>
      <c r="AZ76" s="918"/>
      <c r="BA76" s="918"/>
      <c r="BB76" s="918"/>
      <c r="BC76" s="918"/>
      <c r="BD76" s="918"/>
      <c r="BE76" s="918"/>
      <c r="BF76" s="918"/>
      <c r="BG76" s="918"/>
      <c r="BH76" s="918"/>
      <c r="BI76" s="918"/>
      <c r="BJ76" s="919"/>
      <c r="BK76" s="926"/>
      <c r="BL76" s="927"/>
      <c r="BM76" s="927"/>
      <c r="BN76" s="927"/>
      <c r="BO76" s="928"/>
      <c r="BP76" s="935"/>
      <c r="BQ76" s="936"/>
      <c r="BR76" s="936"/>
      <c r="BS76" s="936"/>
      <c r="BT76" s="936"/>
      <c r="BU76" s="936"/>
      <c r="BV76" s="936"/>
      <c r="BW76" s="936"/>
      <c r="BX76" s="937"/>
    </row>
    <row r="77" spans="2:76" s="58" customFormat="1" ht="20.25" customHeight="1">
      <c r="B77" s="902"/>
      <c r="C77" s="903"/>
      <c r="D77" s="910"/>
      <c r="E77" s="911"/>
      <c r="F77" s="911"/>
      <c r="G77" s="911"/>
      <c r="H77" s="911"/>
      <c r="I77" s="911"/>
      <c r="J77" s="911"/>
      <c r="K77" s="911"/>
      <c r="L77" s="911"/>
      <c r="M77" s="911"/>
      <c r="N77" s="911"/>
      <c r="O77" s="911"/>
      <c r="P77" s="911"/>
      <c r="Q77" s="911"/>
      <c r="R77" s="911"/>
      <c r="S77" s="911"/>
      <c r="T77" s="911"/>
      <c r="U77" s="911"/>
      <c r="V77" s="911"/>
      <c r="W77" s="912"/>
      <c r="X77" s="920"/>
      <c r="Y77" s="921"/>
      <c r="Z77" s="921"/>
      <c r="AA77" s="921"/>
      <c r="AB77" s="921"/>
      <c r="AC77" s="921"/>
      <c r="AD77" s="921"/>
      <c r="AE77" s="921"/>
      <c r="AF77" s="921"/>
      <c r="AG77" s="921"/>
      <c r="AH77" s="921"/>
      <c r="AI77" s="921"/>
      <c r="AJ77" s="921"/>
      <c r="AK77" s="921"/>
      <c r="AL77" s="921"/>
      <c r="AM77" s="921"/>
      <c r="AN77" s="921"/>
      <c r="AO77" s="921"/>
      <c r="AP77" s="921"/>
      <c r="AQ77" s="921"/>
      <c r="AR77" s="921"/>
      <c r="AS77" s="921"/>
      <c r="AT77" s="921"/>
      <c r="AU77" s="921"/>
      <c r="AV77" s="921"/>
      <c r="AW77" s="921"/>
      <c r="AX77" s="921"/>
      <c r="AY77" s="921"/>
      <c r="AZ77" s="921"/>
      <c r="BA77" s="921"/>
      <c r="BB77" s="921"/>
      <c r="BC77" s="921"/>
      <c r="BD77" s="921"/>
      <c r="BE77" s="921"/>
      <c r="BF77" s="921"/>
      <c r="BG77" s="921"/>
      <c r="BH77" s="921"/>
      <c r="BI77" s="921"/>
      <c r="BJ77" s="922"/>
      <c r="BK77" s="929"/>
      <c r="BL77" s="930"/>
      <c r="BM77" s="930"/>
      <c r="BN77" s="930"/>
      <c r="BO77" s="931"/>
      <c r="BP77" s="938"/>
      <c r="BQ77" s="939"/>
      <c r="BR77" s="939"/>
      <c r="BS77" s="939"/>
      <c r="BT77" s="939"/>
      <c r="BU77" s="939"/>
      <c r="BV77" s="939"/>
      <c r="BW77" s="939"/>
      <c r="BX77" s="940"/>
    </row>
    <row r="78" spans="2:76" s="58" customFormat="1" ht="20.25" customHeight="1">
      <c r="B78" s="898" t="s">
        <v>86</v>
      </c>
      <c r="C78" s="899"/>
      <c r="D78" s="904"/>
      <c r="E78" s="905"/>
      <c r="F78" s="905"/>
      <c r="G78" s="905"/>
      <c r="H78" s="905"/>
      <c r="I78" s="905"/>
      <c r="J78" s="905"/>
      <c r="K78" s="905"/>
      <c r="L78" s="905"/>
      <c r="M78" s="905"/>
      <c r="N78" s="905"/>
      <c r="O78" s="905"/>
      <c r="P78" s="905"/>
      <c r="Q78" s="905"/>
      <c r="R78" s="905"/>
      <c r="S78" s="905"/>
      <c r="T78" s="905"/>
      <c r="U78" s="905"/>
      <c r="V78" s="905"/>
      <c r="W78" s="906"/>
      <c r="X78" s="914"/>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15"/>
      <c r="BA78" s="915"/>
      <c r="BB78" s="915"/>
      <c r="BC78" s="915"/>
      <c r="BD78" s="915"/>
      <c r="BE78" s="915"/>
      <c r="BF78" s="915"/>
      <c r="BG78" s="915"/>
      <c r="BH78" s="915"/>
      <c r="BI78" s="915"/>
      <c r="BJ78" s="916"/>
      <c r="BK78" s="923"/>
      <c r="BL78" s="924"/>
      <c r="BM78" s="924"/>
      <c r="BN78" s="924"/>
      <c r="BO78" s="925"/>
      <c r="BP78" s="932"/>
      <c r="BQ78" s="933"/>
      <c r="BR78" s="933"/>
      <c r="BS78" s="933"/>
      <c r="BT78" s="933"/>
      <c r="BU78" s="933"/>
      <c r="BV78" s="933"/>
      <c r="BW78" s="933"/>
      <c r="BX78" s="934"/>
    </row>
    <row r="79" spans="2:76" s="58" customFormat="1" ht="20.25" customHeight="1">
      <c r="B79" s="900"/>
      <c r="C79" s="901"/>
      <c r="D79" s="907"/>
      <c r="E79" s="908"/>
      <c r="F79" s="908"/>
      <c r="G79" s="908"/>
      <c r="H79" s="908"/>
      <c r="I79" s="908"/>
      <c r="J79" s="908"/>
      <c r="K79" s="908"/>
      <c r="L79" s="908"/>
      <c r="M79" s="908"/>
      <c r="N79" s="908"/>
      <c r="O79" s="908"/>
      <c r="P79" s="908"/>
      <c r="Q79" s="908"/>
      <c r="R79" s="908"/>
      <c r="S79" s="908"/>
      <c r="T79" s="908"/>
      <c r="U79" s="908"/>
      <c r="V79" s="908"/>
      <c r="W79" s="909"/>
      <c r="X79" s="917"/>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18"/>
      <c r="BA79" s="918"/>
      <c r="BB79" s="918"/>
      <c r="BC79" s="918"/>
      <c r="BD79" s="918"/>
      <c r="BE79" s="918"/>
      <c r="BF79" s="918"/>
      <c r="BG79" s="918"/>
      <c r="BH79" s="918"/>
      <c r="BI79" s="918"/>
      <c r="BJ79" s="919"/>
      <c r="BK79" s="926"/>
      <c r="BL79" s="927"/>
      <c r="BM79" s="927"/>
      <c r="BN79" s="927"/>
      <c r="BO79" s="928"/>
      <c r="BP79" s="935"/>
      <c r="BQ79" s="936"/>
      <c r="BR79" s="936"/>
      <c r="BS79" s="936"/>
      <c r="BT79" s="936"/>
      <c r="BU79" s="936"/>
      <c r="BV79" s="936"/>
      <c r="BW79" s="936"/>
      <c r="BX79" s="937"/>
    </row>
    <row r="80" spans="2:76" s="58" customFormat="1" ht="20.25" customHeight="1">
      <c r="B80" s="900"/>
      <c r="C80" s="901"/>
      <c r="D80" s="907"/>
      <c r="E80" s="908"/>
      <c r="F80" s="908"/>
      <c r="G80" s="908"/>
      <c r="H80" s="908"/>
      <c r="I80" s="908"/>
      <c r="J80" s="908"/>
      <c r="K80" s="908"/>
      <c r="L80" s="908"/>
      <c r="M80" s="908"/>
      <c r="N80" s="908"/>
      <c r="O80" s="908"/>
      <c r="P80" s="908"/>
      <c r="Q80" s="908"/>
      <c r="R80" s="908"/>
      <c r="S80" s="908"/>
      <c r="T80" s="908"/>
      <c r="U80" s="908"/>
      <c r="V80" s="908"/>
      <c r="W80" s="909"/>
      <c r="X80" s="917"/>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18"/>
      <c r="BA80" s="918"/>
      <c r="BB80" s="918"/>
      <c r="BC80" s="918"/>
      <c r="BD80" s="918"/>
      <c r="BE80" s="918"/>
      <c r="BF80" s="918"/>
      <c r="BG80" s="918"/>
      <c r="BH80" s="918"/>
      <c r="BI80" s="918"/>
      <c r="BJ80" s="919"/>
      <c r="BK80" s="926"/>
      <c r="BL80" s="927"/>
      <c r="BM80" s="927"/>
      <c r="BN80" s="927"/>
      <c r="BO80" s="928"/>
      <c r="BP80" s="935"/>
      <c r="BQ80" s="936"/>
      <c r="BR80" s="936"/>
      <c r="BS80" s="936"/>
      <c r="BT80" s="936"/>
      <c r="BU80" s="936"/>
      <c r="BV80" s="936"/>
      <c r="BW80" s="936"/>
      <c r="BX80" s="937"/>
    </row>
    <row r="81" spans="2:76" s="58" customFormat="1" ht="20.25" customHeight="1">
      <c r="B81" s="900"/>
      <c r="C81" s="901"/>
      <c r="D81" s="907"/>
      <c r="E81" s="908"/>
      <c r="F81" s="908"/>
      <c r="G81" s="908"/>
      <c r="H81" s="908"/>
      <c r="I81" s="908"/>
      <c r="J81" s="908"/>
      <c r="K81" s="908"/>
      <c r="L81" s="908"/>
      <c r="M81" s="908"/>
      <c r="N81" s="908"/>
      <c r="O81" s="908"/>
      <c r="P81" s="908"/>
      <c r="Q81" s="908"/>
      <c r="R81" s="908"/>
      <c r="S81" s="908"/>
      <c r="T81" s="908"/>
      <c r="U81" s="908"/>
      <c r="V81" s="908"/>
      <c r="W81" s="909"/>
      <c r="X81" s="917"/>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18"/>
      <c r="BA81" s="918"/>
      <c r="BB81" s="918"/>
      <c r="BC81" s="918"/>
      <c r="BD81" s="918"/>
      <c r="BE81" s="918"/>
      <c r="BF81" s="918"/>
      <c r="BG81" s="918"/>
      <c r="BH81" s="918"/>
      <c r="BI81" s="918"/>
      <c r="BJ81" s="919"/>
      <c r="BK81" s="926"/>
      <c r="BL81" s="927"/>
      <c r="BM81" s="927"/>
      <c r="BN81" s="927"/>
      <c r="BO81" s="928"/>
      <c r="BP81" s="935"/>
      <c r="BQ81" s="936"/>
      <c r="BR81" s="936"/>
      <c r="BS81" s="936"/>
      <c r="BT81" s="936"/>
      <c r="BU81" s="936"/>
      <c r="BV81" s="936"/>
      <c r="BW81" s="936"/>
      <c r="BX81" s="937"/>
    </row>
    <row r="82" spans="2:76" s="58" customFormat="1" ht="20.25" customHeight="1">
      <c r="B82" s="900"/>
      <c r="C82" s="901"/>
      <c r="D82" s="907"/>
      <c r="E82" s="908"/>
      <c r="F82" s="908"/>
      <c r="G82" s="908"/>
      <c r="H82" s="908"/>
      <c r="I82" s="908"/>
      <c r="J82" s="908"/>
      <c r="K82" s="908"/>
      <c r="L82" s="908"/>
      <c r="M82" s="908"/>
      <c r="N82" s="908"/>
      <c r="O82" s="908"/>
      <c r="P82" s="908"/>
      <c r="Q82" s="908"/>
      <c r="R82" s="908"/>
      <c r="S82" s="908"/>
      <c r="T82" s="908"/>
      <c r="U82" s="908"/>
      <c r="V82" s="908"/>
      <c r="W82" s="909"/>
      <c r="X82" s="917"/>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18"/>
      <c r="BA82" s="918"/>
      <c r="BB82" s="918"/>
      <c r="BC82" s="918"/>
      <c r="BD82" s="918"/>
      <c r="BE82" s="918"/>
      <c r="BF82" s="918"/>
      <c r="BG82" s="918"/>
      <c r="BH82" s="918"/>
      <c r="BI82" s="918"/>
      <c r="BJ82" s="919"/>
      <c r="BK82" s="926"/>
      <c r="BL82" s="927"/>
      <c r="BM82" s="927"/>
      <c r="BN82" s="927"/>
      <c r="BO82" s="928"/>
      <c r="BP82" s="935"/>
      <c r="BQ82" s="936"/>
      <c r="BR82" s="936"/>
      <c r="BS82" s="936"/>
      <c r="BT82" s="936"/>
      <c r="BU82" s="936"/>
      <c r="BV82" s="936"/>
      <c r="BW82" s="936"/>
      <c r="BX82" s="937"/>
    </row>
    <row r="83" spans="2:76" s="58" customFormat="1" ht="20.25" customHeight="1">
      <c r="B83" s="902"/>
      <c r="C83" s="903"/>
      <c r="D83" s="910"/>
      <c r="E83" s="911"/>
      <c r="F83" s="911"/>
      <c r="G83" s="911"/>
      <c r="H83" s="911"/>
      <c r="I83" s="911"/>
      <c r="J83" s="911"/>
      <c r="K83" s="911"/>
      <c r="L83" s="911"/>
      <c r="M83" s="911"/>
      <c r="N83" s="911"/>
      <c r="O83" s="911"/>
      <c r="P83" s="911"/>
      <c r="Q83" s="911"/>
      <c r="R83" s="911"/>
      <c r="S83" s="911"/>
      <c r="T83" s="911"/>
      <c r="U83" s="911"/>
      <c r="V83" s="911"/>
      <c r="W83" s="912"/>
      <c r="X83" s="920"/>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21"/>
      <c r="BA83" s="921"/>
      <c r="BB83" s="921"/>
      <c r="BC83" s="921"/>
      <c r="BD83" s="921"/>
      <c r="BE83" s="921"/>
      <c r="BF83" s="921"/>
      <c r="BG83" s="921"/>
      <c r="BH83" s="921"/>
      <c r="BI83" s="921"/>
      <c r="BJ83" s="922"/>
      <c r="BK83" s="929"/>
      <c r="BL83" s="930"/>
      <c r="BM83" s="930"/>
      <c r="BN83" s="930"/>
      <c r="BO83" s="931"/>
      <c r="BP83" s="938"/>
      <c r="BQ83" s="939"/>
      <c r="BR83" s="939"/>
      <c r="BS83" s="939"/>
      <c r="BT83" s="939"/>
      <c r="BU83" s="939"/>
      <c r="BV83" s="939"/>
      <c r="BW83" s="939"/>
      <c r="BX83" s="940"/>
    </row>
    <row r="84" spans="2:76" s="58" customFormat="1" ht="20.25" customHeight="1">
      <c r="B84" s="898" t="s">
        <v>87</v>
      </c>
      <c r="C84" s="899"/>
      <c r="D84" s="904"/>
      <c r="E84" s="905"/>
      <c r="F84" s="905"/>
      <c r="G84" s="905"/>
      <c r="H84" s="905"/>
      <c r="I84" s="905"/>
      <c r="J84" s="905"/>
      <c r="K84" s="905"/>
      <c r="L84" s="905"/>
      <c r="M84" s="905"/>
      <c r="N84" s="905"/>
      <c r="O84" s="905"/>
      <c r="P84" s="905"/>
      <c r="Q84" s="905"/>
      <c r="R84" s="905"/>
      <c r="S84" s="905"/>
      <c r="T84" s="905"/>
      <c r="U84" s="905"/>
      <c r="V84" s="905"/>
      <c r="W84" s="906"/>
      <c r="X84" s="914"/>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15"/>
      <c r="BA84" s="915"/>
      <c r="BB84" s="915"/>
      <c r="BC84" s="915"/>
      <c r="BD84" s="915"/>
      <c r="BE84" s="915"/>
      <c r="BF84" s="915"/>
      <c r="BG84" s="915"/>
      <c r="BH84" s="915"/>
      <c r="BI84" s="915"/>
      <c r="BJ84" s="916"/>
      <c r="BK84" s="923"/>
      <c r="BL84" s="924"/>
      <c r="BM84" s="924"/>
      <c r="BN84" s="924"/>
      <c r="BO84" s="925"/>
      <c r="BP84" s="932"/>
      <c r="BQ84" s="933"/>
      <c r="BR84" s="933"/>
      <c r="BS84" s="933"/>
      <c r="BT84" s="933"/>
      <c r="BU84" s="933"/>
      <c r="BV84" s="933"/>
      <c r="BW84" s="933"/>
      <c r="BX84" s="934"/>
    </row>
    <row r="85" spans="2:76" s="58" customFormat="1" ht="20.25" customHeight="1">
      <c r="B85" s="900"/>
      <c r="C85" s="901"/>
      <c r="D85" s="907"/>
      <c r="E85" s="908"/>
      <c r="F85" s="908"/>
      <c r="G85" s="908"/>
      <c r="H85" s="908"/>
      <c r="I85" s="908"/>
      <c r="J85" s="908"/>
      <c r="K85" s="908"/>
      <c r="L85" s="908"/>
      <c r="M85" s="908"/>
      <c r="N85" s="908"/>
      <c r="O85" s="908"/>
      <c r="P85" s="908"/>
      <c r="Q85" s="908"/>
      <c r="R85" s="908"/>
      <c r="S85" s="908"/>
      <c r="T85" s="908"/>
      <c r="U85" s="908"/>
      <c r="V85" s="908"/>
      <c r="W85" s="909"/>
      <c r="X85" s="917"/>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18"/>
      <c r="BA85" s="918"/>
      <c r="BB85" s="918"/>
      <c r="BC85" s="918"/>
      <c r="BD85" s="918"/>
      <c r="BE85" s="918"/>
      <c r="BF85" s="918"/>
      <c r="BG85" s="918"/>
      <c r="BH85" s="918"/>
      <c r="BI85" s="918"/>
      <c r="BJ85" s="919"/>
      <c r="BK85" s="926"/>
      <c r="BL85" s="927"/>
      <c r="BM85" s="927"/>
      <c r="BN85" s="927"/>
      <c r="BO85" s="928"/>
      <c r="BP85" s="935"/>
      <c r="BQ85" s="936"/>
      <c r="BR85" s="936"/>
      <c r="BS85" s="936"/>
      <c r="BT85" s="936"/>
      <c r="BU85" s="936"/>
      <c r="BV85" s="936"/>
      <c r="BW85" s="936"/>
      <c r="BX85" s="937"/>
    </row>
    <row r="86" spans="2:76" s="58" customFormat="1" ht="20.25" customHeight="1">
      <c r="B86" s="900"/>
      <c r="C86" s="901"/>
      <c r="D86" s="907"/>
      <c r="E86" s="908"/>
      <c r="F86" s="908"/>
      <c r="G86" s="908"/>
      <c r="H86" s="908"/>
      <c r="I86" s="908"/>
      <c r="J86" s="908"/>
      <c r="K86" s="908"/>
      <c r="L86" s="908"/>
      <c r="M86" s="908"/>
      <c r="N86" s="908"/>
      <c r="O86" s="908"/>
      <c r="P86" s="908"/>
      <c r="Q86" s="908"/>
      <c r="R86" s="908"/>
      <c r="S86" s="908"/>
      <c r="T86" s="908"/>
      <c r="U86" s="908"/>
      <c r="V86" s="908"/>
      <c r="W86" s="909"/>
      <c r="X86" s="917"/>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18"/>
      <c r="BA86" s="918"/>
      <c r="BB86" s="918"/>
      <c r="BC86" s="918"/>
      <c r="BD86" s="918"/>
      <c r="BE86" s="918"/>
      <c r="BF86" s="918"/>
      <c r="BG86" s="918"/>
      <c r="BH86" s="918"/>
      <c r="BI86" s="918"/>
      <c r="BJ86" s="919"/>
      <c r="BK86" s="926"/>
      <c r="BL86" s="927"/>
      <c r="BM86" s="927"/>
      <c r="BN86" s="927"/>
      <c r="BO86" s="928"/>
      <c r="BP86" s="935"/>
      <c r="BQ86" s="936"/>
      <c r="BR86" s="936"/>
      <c r="BS86" s="936"/>
      <c r="BT86" s="936"/>
      <c r="BU86" s="936"/>
      <c r="BV86" s="936"/>
      <c r="BW86" s="936"/>
      <c r="BX86" s="937"/>
    </row>
    <row r="87" spans="2:76" s="58" customFormat="1" ht="20.25" customHeight="1">
      <c r="B87" s="900"/>
      <c r="C87" s="901"/>
      <c r="D87" s="907"/>
      <c r="E87" s="908"/>
      <c r="F87" s="908"/>
      <c r="G87" s="908"/>
      <c r="H87" s="908"/>
      <c r="I87" s="908"/>
      <c r="J87" s="908"/>
      <c r="K87" s="908"/>
      <c r="L87" s="908"/>
      <c r="M87" s="908"/>
      <c r="N87" s="908"/>
      <c r="O87" s="908"/>
      <c r="P87" s="908"/>
      <c r="Q87" s="908"/>
      <c r="R87" s="908"/>
      <c r="S87" s="908"/>
      <c r="T87" s="908"/>
      <c r="U87" s="908"/>
      <c r="V87" s="908"/>
      <c r="W87" s="909"/>
      <c r="X87" s="917"/>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8"/>
      <c r="BA87" s="918"/>
      <c r="BB87" s="918"/>
      <c r="BC87" s="918"/>
      <c r="BD87" s="918"/>
      <c r="BE87" s="918"/>
      <c r="BF87" s="918"/>
      <c r="BG87" s="918"/>
      <c r="BH87" s="918"/>
      <c r="BI87" s="918"/>
      <c r="BJ87" s="919"/>
      <c r="BK87" s="926"/>
      <c r="BL87" s="927"/>
      <c r="BM87" s="927"/>
      <c r="BN87" s="927"/>
      <c r="BO87" s="928"/>
      <c r="BP87" s="935"/>
      <c r="BQ87" s="936"/>
      <c r="BR87" s="936"/>
      <c r="BS87" s="936"/>
      <c r="BT87" s="936"/>
      <c r="BU87" s="936"/>
      <c r="BV87" s="936"/>
      <c r="BW87" s="936"/>
      <c r="BX87" s="937"/>
    </row>
    <row r="88" spans="2:76" s="58" customFormat="1" ht="20.25" customHeight="1">
      <c r="B88" s="900"/>
      <c r="C88" s="901"/>
      <c r="D88" s="907"/>
      <c r="E88" s="908"/>
      <c r="F88" s="908"/>
      <c r="G88" s="908"/>
      <c r="H88" s="908"/>
      <c r="I88" s="908"/>
      <c r="J88" s="908"/>
      <c r="K88" s="908"/>
      <c r="L88" s="908"/>
      <c r="M88" s="908"/>
      <c r="N88" s="908"/>
      <c r="O88" s="908"/>
      <c r="P88" s="908"/>
      <c r="Q88" s="908"/>
      <c r="R88" s="908"/>
      <c r="S88" s="908"/>
      <c r="T88" s="908"/>
      <c r="U88" s="908"/>
      <c r="V88" s="908"/>
      <c r="W88" s="909"/>
      <c r="X88" s="917"/>
      <c r="Y88" s="918"/>
      <c r="Z88" s="918"/>
      <c r="AA88" s="918"/>
      <c r="AB88" s="918"/>
      <c r="AC88" s="918"/>
      <c r="AD88" s="918"/>
      <c r="AE88" s="918"/>
      <c r="AF88" s="918"/>
      <c r="AG88" s="918"/>
      <c r="AH88" s="918"/>
      <c r="AI88" s="918"/>
      <c r="AJ88" s="918"/>
      <c r="AK88" s="918"/>
      <c r="AL88" s="918"/>
      <c r="AM88" s="918"/>
      <c r="AN88" s="918"/>
      <c r="AO88" s="918"/>
      <c r="AP88" s="918"/>
      <c r="AQ88" s="918"/>
      <c r="AR88" s="918"/>
      <c r="AS88" s="918"/>
      <c r="AT88" s="918"/>
      <c r="AU88" s="918"/>
      <c r="AV88" s="918"/>
      <c r="AW88" s="918"/>
      <c r="AX88" s="918"/>
      <c r="AY88" s="918"/>
      <c r="AZ88" s="918"/>
      <c r="BA88" s="918"/>
      <c r="BB88" s="918"/>
      <c r="BC88" s="918"/>
      <c r="BD88" s="918"/>
      <c r="BE88" s="918"/>
      <c r="BF88" s="918"/>
      <c r="BG88" s="918"/>
      <c r="BH88" s="918"/>
      <c r="BI88" s="918"/>
      <c r="BJ88" s="919"/>
      <c r="BK88" s="926"/>
      <c r="BL88" s="927"/>
      <c r="BM88" s="927"/>
      <c r="BN88" s="927"/>
      <c r="BO88" s="928"/>
      <c r="BP88" s="935"/>
      <c r="BQ88" s="936"/>
      <c r="BR88" s="936"/>
      <c r="BS88" s="936"/>
      <c r="BT88" s="936"/>
      <c r="BU88" s="936"/>
      <c r="BV88" s="936"/>
      <c r="BW88" s="936"/>
      <c r="BX88" s="937"/>
    </row>
    <row r="89" spans="2:76" s="58" customFormat="1" ht="20.25" customHeight="1">
      <c r="B89" s="902"/>
      <c r="C89" s="903"/>
      <c r="D89" s="910"/>
      <c r="E89" s="911"/>
      <c r="F89" s="911"/>
      <c r="G89" s="911"/>
      <c r="H89" s="911"/>
      <c r="I89" s="911"/>
      <c r="J89" s="911"/>
      <c r="K89" s="911"/>
      <c r="L89" s="911"/>
      <c r="M89" s="911"/>
      <c r="N89" s="911"/>
      <c r="O89" s="911"/>
      <c r="P89" s="911"/>
      <c r="Q89" s="911"/>
      <c r="R89" s="911"/>
      <c r="S89" s="911"/>
      <c r="T89" s="911"/>
      <c r="U89" s="911"/>
      <c r="V89" s="911"/>
      <c r="W89" s="912"/>
      <c r="X89" s="920"/>
      <c r="Y89" s="921"/>
      <c r="Z89" s="921"/>
      <c r="AA89" s="921"/>
      <c r="AB89" s="921"/>
      <c r="AC89" s="921"/>
      <c r="AD89" s="921"/>
      <c r="AE89" s="921"/>
      <c r="AF89" s="921"/>
      <c r="AG89" s="921"/>
      <c r="AH89" s="921"/>
      <c r="AI89" s="921"/>
      <c r="AJ89" s="921"/>
      <c r="AK89" s="921"/>
      <c r="AL89" s="921"/>
      <c r="AM89" s="921"/>
      <c r="AN89" s="921"/>
      <c r="AO89" s="921"/>
      <c r="AP89" s="921"/>
      <c r="AQ89" s="921"/>
      <c r="AR89" s="921"/>
      <c r="AS89" s="921"/>
      <c r="AT89" s="921"/>
      <c r="AU89" s="921"/>
      <c r="AV89" s="921"/>
      <c r="AW89" s="921"/>
      <c r="AX89" s="921"/>
      <c r="AY89" s="921"/>
      <c r="AZ89" s="921"/>
      <c r="BA89" s="921"/>
      <c r="BB89" s="921"/>
      <c r="BC89" s="921"/>
      <c r="BD89" s="921"/>
      <c r="BE89" s="921"/>
      <c r="BF89" s="921"/>
      <c r="BG89" s="921"/>
      <c r="BH89" s="921"/>
      <c r="BI89" s="921"/>
      <c r="BJ89" s="922"/>
      <c r="BK89" s="929"/>
      <c r="BL89" s="930"/>
      <c r="BM89" s="930"/>
      <c r="BN89" s="930"/>
      <c r="BO89" s="931"/>
      <c r="BP89" s="938"/>
      <c r="BQ89" s="939"/>
      <c r="BR89" s="939"/>
      <c r="BS89" s="939"/>
      <c r="BT89" s="939"/>
      <c r="BU89" s="939"/>
      <c r="BV89" s="939"/>
      <c r="BW89" s="939"/>
      <c r="BX89" s="940"/>
    </row>
    <row r="90" spans="2:76" s="58" customFormat="1" ht="20.25" customHeight="1">
      <c r="B90" s="898" t="s">
        <v>88</v>
      </c>
      <c r="C90" s="899"/>
      <c r="D90" s="904"/>
      <c r="E90" s="905"/>
      <c r="F90" s="905"/>
      <c r="G90" s="905"/>
      <c r="H90" s="905"/>
      <c r="I90" s="905"/>
      <c r="J90" s="905"/>
      <c r="K90" s="905"/>
      <c r="L90" s="905"/>
      <c r="M90" s="905"/>
      <c r="N90" s="905"/>
      <c r="O90" s="905"/>
      <c r="P90" s="905"/>
      <c r="Q90" s="905"/>
      <c r="R90" s="905"/>
      <c r="S90" s="905"/>
      <c r="T90" s="905"/>
      <c r="U90" s="905"/>
      <c r="V90" s="905"/>
      <c r="W90" s="906"/>
      <c r="X90" s="914"/>
      <c r="Y90" s="915"/>
      <c r="Z90" s="915"/>
      <c r="AA90" s="915"/>
      <c r="AB90" s="915"/>
      <c r="AC90" s="915"/>
      <c r="AD90" s="915"/>
      <c r="AE90" s="915"/>
      <c r="AF90" s="915"/>
      <c r="AG90" s="915"/>
      <c r="AH90" s="915"/>
      <c r="AI90" s="915"/>
      <c r="AJ90" s="915"/>
      <c r="AK90" s="915"/>
      <c r="AL90" s="915"/>
      <c r="AM90" s="915"/>
      <c r="AN90" s="915"/>
      <c r="AO90" s="915"/>
      <c r="AP90" s="915"/>
      <c r="AQ90" s="915"/>
      <c r="AR90" s="915"/>
      <c r="AS90" s="915"/>
      <c r="AT90" s="915"/>
      <c r="AU90" s="915"/>
      <c r="AV90" s="915"/>
      <c r="AW90" s="915"/>
      <c r="AX90" s="915"/>
      <c r="AY90" s="915"/>
      <c r="AZ90" s="915"/>
      <c r="BA90" s="915"/>
      <c r="BB90" s="915"/>
      <c r="BC90" s="915"/>
      <c r="BD90" s="915"/>
      <c r="BE90" s="915"/>
      <c r="BF90" s="915"/>
      <c r="BG90" s="915"/>
      <c r="BH90" s="915"/>
      <c r="BI90" s="915"/>
      <c r="BJ90" s="916"/>
      <c r="BK90" s="923"/>
      <c r="BL90" s="924"/>
      <c r="BM90" s="924"/>
      <c r="BN90" s="924"/>
      <c r="BO90" s="925"/>
      <c r="BP90" s="932"/>
      <c r="BQ90" s="933"/>
      <c r="BR90" s="933"/>
      <c r="BS90" s="933"/>
      <c r="BT90" s="933"/>
      <c r="BU90" s="933"/>
      <c r="BV90" s="933"/>
      <c r="BW90" s="933"/>
      <c r="BX90" s="934"/>
    </row>
    <row r="91" spans="2:76" s="58" customFormat="1" ht="20.25" customHeight="1">
      <c r="B91" s="900"/>
      <c r="C91" s="901"/>
      <c r="D91" s="907"/>
      <c r="E91" s="908"/>
      <c r="F91" s="908"/>
      <c r="G91" s="908"/>
      <c r="H91" s="908"/>
      <c r="I91" s="908"/>
      <c r="J91" s="908"/>
      <c r="K91" s="908"/>
      <c r="L91" s="908"/>
      <c r="M91" s="908"/>
      <c r="N91" s="908"/>
      <c r="O91" s="908"/>
      <c r="P91" s="908"/>
      <c r="Q91" s="908"/>
      <c r="R91" s="908"/>
      <c r="S91" s="908"/>
      <c r="T91" s="908"/>
      <c r="U91" s="908"/>
      <c r="V91" s="908"/>
      <c r="W91" s="909"/>
      <c r="X91" s="917"/>
      <c r="Y91" s="918"/>
      <c r="Z91" s="918"/>
      <c r="AA91" s="918"/>
      <c r="AB91" s="918"/>
      <c r="AC91" s="918"/>
      <c r="AD91" s="918"/>
      <c r="AE91" s="918"/>
      <c r="AF91" s="918"/>
      <c r="AG91" s="918"/>
      <c r="AH91" s="918"/>
      <c r="AI91" s="918"/>
      <c r="AJ91" s="918"/>
      <c r="AK91" s="918"/>
      <c r="AL91" s="918"/>
      <c r="AM91" s="918"/>
      <c r="AN91" s="918"/>
      <c r="AO91" s="918"/>
      <c r="AP91" s="918"/>
      <c r="AQ91" s="918"/>
      <c r="AR91" s="918"/>
      <c r="AS91" s="918"/>
      <c r="AT91" s="918"/>
      <c r="AU91" s="918"/>
      <c r="AV91" s="918"/>
      <c r="AW91" s="918"/>
      <c r="AX91" s="918"/>
      <c r="AY91" s="918"/>
      <c r="AZ91" s="918"/>
      <c r="BA91" s="918"/>
      <c r="BB91" s="918"/>
      <c r="BC91" s="918"/>
      <c r="BD91" s="918"/>
      <c r="BE91" s="918"/>
      <c r="BF91" s="918"/>
      <c r="BG91" s="918"/>
      <c r="BH91" s="918"/>
      <c r="BI91" s="918"/>
      <c r="BJ91" s="919"/>
      <c r="BK91" s="926"/>
      <c r="BL91" s="927"/>
      <c r="BM91" s="927"/>
      <c r="BN91" s="927"/>
      <c r="BO91" s="928"/>
      <c r="BP91" s="935"/>
      <c r="BQ91" s="936"/>
      <c r="BR91" s="936"/>
      <c r="BS91" s="936"/>
      <c r="BT91" s="936"/>
      <c r="BU91" s="936"/>
      <c r="BV91" s="936"/>
      <c r="BW91" s="936"/>
      <c r="BX91" s="937"/>
    </row>
    <row r="92" spans="2:76" s="58" customFormat="1" ht="20.25" customHeight="1">
      <c r="B92" s="900"/>
      <c r="C92" s="901"/>
      <c r="D92" s="907"/>
      <c r="E92" s="908"/>
      <c r="F92" s="908"/>
      <c r="G92" s="908"/>
      <c r="H92" s="908"/>
      <c r="I92" s="908"/>
      <c r="J92" s="908"/>
      <c r="K92" s="908"/>
      <c r="L92" s="908"/>
      <c r="M92" s="908"/>
      <c r="N92" s="908"/>
      <c r="O92" s="908"/>
      <c r="P92" s="908"/>
      <c r="Q92" s="908"/>
      <c r="R92" s="908"/>
      <c r="S92" s="908"/>
      <c r="T92" s="908"/>
      <c r="U92" s="908"/>
      <c r="V92" s="908"/>
      <c r="W92" s="909"/>
      <c r="X92" s="917"/>
      <c r="Y92" s="918"/>
      <c r="Z92" s="918"/>
      <c r="AA92" s="918"/>
      <c r="AB92" s="918"/>
      <c r="AC92" s="918"/>
      <c r="AD92" s="918"/>
      <c r="AE92" s="918"/>
      <c r="AF92" s="918"/>
      <c r="AG92" s="918"/>
      <c r="AH92" s="918"/>
      <c r="AI92" s="918"/>
      <c r="AJ92" s="918"/>
      <c r="AK92" s="918"/>
      <c r="AL92" s="918"/>
      <c r="AM92" s="918"/>
      <c r="AN92" s="918"/>
      <c r="AO92" s="918"/>
      <c r="AP92" s="918"/>
      <c r="AQ92" s="918"/>
      <c r="AR92" s="918"/>
      <c r="AS92" s="918"/>
      <c r="AT92" s="918"/>
      <c r="AU92" s="918"/>
      <c r="AV92" s="918"/>
      <c r="AW92" s="918"/>
      <c r="AX92" s="918"/>
      <c r="AY92" s="918"/>
      <c r="AZ92" s="918"/>
      <c r="BA92" s="918"/>
      <c r="BB92" s="918"/>
      <c r="BC92" s="918"/>
      <c r="BD92" s="918"/>
      <c r="BE92" s="918"/>
      <c r="BF92" s="918"/>
      <c r="BG92" s="918"/>
      <c r="BH92" s="918"/>
      <c r="BI92" s="918"/>
      <c r="BJ92" s="919"/>
      <c r="BK92" s="926"/>
      <c r="BL92" s="927"/>
      <c r="BM92" s="927"/>
      <c r="BN92" s="927"/>
      <c r="BO92" s="928"/>
      <c r="BP92" s="935"/>
      <c r="BQ92" s="936"/>
      <c r="BR92" s="936"/>
      <c r="BS92" s="936"/>
      <c r="BT92" s="936"/>
      <c r="BU92" s="936"/>
      <c r="BV92" s="936"/>
      <c r="BW92" s="936"/>
      <c r="BX92" s="937"/>
    </row>
    <row r="93" spans="2:76" s="58" customFormat="1" ht="20.25" customHeight="1">
      <c r="B93" s="900"/>
      <c r="C93" s="901"/>
      <c r="D93" s="907"/>
      <c r="E93" s="908"/>
      <c r="F93" s="908"/>
      <c r="G93" s="908"/>
      <c r="H93" s="908"/>
      <c r="I93" s="908"/>
      <c r="J93" s="908"/>
      <c r="K93" s="908"/>
      <c r="L93" s="908"/>
      <c r="M93" s="908"/>
      <c r="N93" s="908"/>
      <c r="O93" s="908"/>
      <c r="P93" s="908"/>
      <c r="Q93" s="908"/>
      <c r="R93" s="908"/>
      <c r="S93" s="908"/>
      <c r="T93" s="908"/>
      <c r="U93" s="908"/>
      <c r="V93" s="908"/>
      <c r="W93" s="909"/>
      <c r="X93" s="917"/>
      <c r="Y93" s="918"/>
      <c r="Z93" s="918"/>
      <c r="AA93" s="918"/>
      <c r="AB93" s="918"/>
      <c r="AC93" s="918"/>
      <c r="AD93" s="918"/>
      <c r="AE93" s="918"/>
      <c r="AF93" s="918"/>
      <c r="AG93" s="918"/>
      <c r="AH93" s="918"/>
      <c r="AI93" s="918"/>
      <c r="AJ93" s="918"/>
      <c r="AK93" s="918"/>
      <c r="AL93" s="918"/>
      <c r="AM93" s="918"/>
      <c r="AN93" s="918"/>
      <c r="AO93" s="918"/>
      <c r="AP93" s="918"/>
      <c r="AQ93" s="918"/>
      <c r="AR93" s="918"/>
      <c r="AS93" s="918"/>
      <c r="AT93" s="918"/>
      <c r="AU93" s="918"/>
      <c r="AV93" s="918"/>
      <c r="AW93" s="918"/>
      <c r="AX93" s="918"/>
      <c r="AY93" s="918"/>
      <c r="AZ93" s="918"/>
      <c r="BA93" s="918"/>
      <c r="BB93" s="918"/>
      <c r="BC93" s="918"/>
      <c r="BD93" s="918"/>
      <c r="BE93" s="918"/>
      <c r="BF93" s="918"/>
      <c r="BG93" s="918"/>
      <c r="BH93" s="918"/>
      <c r="BI93" s="918"/>
      <c r="BJ93" s="919"/>
      <c r="BK93" s="926"/>
      <c r="BL93" s="927"/>
      <c r="BM93" s="927"/>
      <c r="BN93" s="927"/>
      <c r="BO93" s="928"/>
      <c r="BP93" s="935"/>
      <c r="BQ93" s="936"/>
      <c r="BR93" s="936"/>
      <c r="BS93" s="936"/>
      <c r="BT93" s="936"/>
      <c r="BU93" s="936"/>
      <c r="BV93" s="936"/>
      <c r="BW93" s="936"/>
      <c r="BX93" s="937"/>
    </row>
    <row r="94" spans="2:76" s="58" customFormat="1" ht="20.25" customHeight="1">
      <c r="B94" s="900"/>
      <c r="C94" s="901"/>
      <c r="D94" s="907"/>
      <c r="E94" s="908"/>
      <c r="F94" s="908"/>
      <c r="G94" s="908"/>
      <c r="H94" s="908"/>
      <c r="I94" s="908"/>
      <c r="J94" s="908"/>
      <c r="K94" s="908"/>
      <c r="L94" s="908"/>
      <c r="M94" s="908"/>
      <c r="N94" s="908"/>
      <c r="O94" s="908"/>
      <c r="P94" s="908"/>
      <c r="Q94" s="908"/>
      <c r="R94" s="908"/>
      <c r="S94" s="908"/>
      <c r="T94" s="908"/>
      <c r="U94" s="908"/>
      <c r="V94" s="908"/>
      <c r="W94" s="909"/>
      <c r="X94" s="917"/>
      <c r="Y94" s="918"/>
      <c r="Z94" s="918"/>
      <c r="AA94" s="918"/>
      <c r="AB94" s="918"/>
      <c r="AC94" s="918"/>
      <c r="AD94" s="918"/>
      <c r="AE94" s="918"/>
      <c r="AF94" s="918"/>
      <c r="AG94" s="918"/>
      <c r="AH94" s="918"/>
      <c r="AI94" s="918"/>
      <c r="AJ94" s="918"/>
      <c r="AK94" s="918"/>
      <c r="AL94" s="918"/>
      <c r="AM94" s="918"/>
      <c r="AN94" s="918"/>
      <c r="AO94" s="918"/>
      <c r="AP94" s="918"/>
      <c r="AQ94" s="918"/>
      <c r="AR94" s="918"/>
      <c r="AS94" s="918"/>
      <c r="AT94" s="918"/>
      <c r="AU94" s="918"/>
      <c r="AV94" s="918"/>
      <c r="AW94" s="918"/>
      <c r="AX94" s="918"/>
      <c r="AY94" s="918"/>
      <c r="AZ94" s="918"/>
      <c r="BA94" s="918"/>
      <c r="BB94" s="918"/>
      <c r="BC94" s="918"/>
      <c r="BD94" s="918"/>
      <c r="BE94" s="918"/>
      <c r="BF94" s="918"/>
      <c r="BG94" s="918"/>
      <c r="BH94" s="918"/>
      <c r="BI94" s="918"/>
      <c r="BJ94" s="919"/>
      <c r="BK94" s="926"/>
      <c r="BL94" s="927"/>
      <c r="BM94" s="927"/>
      <c r="BN94" s="927"/>
      <c r="BO94" s="928"/>
      <c r="BP94" s="935"/>
      <c r="BQ94" s="936"/>
      <c r="BR94" s="936"/>
      <c r="BS94" s="936"/>
      <c r="BT94" s="936"/>
      <c r="BU94" s="936"/>
      <c r="BV94" s="936"/>
      <c r="BW94" s="936"/>
      <c r="BX94" s="937"/>
    </row>
    <row r="95" spans="2:76" s="58" customFormat="1" ht="20.25" customHeight="1">
      <c r="B95" s="902"/>
      <c r="C95" s="903"/>
      <c r="D95" s="910"/>
      <c r="E95" s="911"/>
      <c r="F95" s="911"/>
      <c r="G95" s="911"/>
      <c r="H95" s="911"/>
      <c r="I95" s="911"/>
      <c r="J95" s="911"/>
      <c r="K95" s="911"/>
      <c r="L95" s="911"/>
      <c r="M95" s="911"/>
      <c r="N95" s="911"/>
      <c r="O95" s="911"/>
      <c r="P95" s="911"/>
      <c r="Q95" s="911"/>
      <c r="R95" s="911"/>
      <c r="S95" s="911"/>
      <c r="T95" s="911"/>
      <c r="U95" s="911"/>
      <c r="V95" s="911"/>
      <c r="W95" s="912"/>
      <c r="X95" s="920"/>
      <c r="Y95" s="921"/>
      <c r="Z95" s="921"/>
      <c r="AA95" s="921"/>
      <c r="AB95" s="921"/>
      <c r="AC95" s="921"/>
      <c r="AD95" s="921"/>
      <c r="AE95" s="921"/>
      <c r="AF95" s="921"/>
      <c r="AG95" s="921"/>
      <c r="AH95" s="921"/>
      <c r="AI95" s="921"/>
      <c r="AJ95" s="921"/>
      <c r="AK95" s="921"/>
      <c r="AL95" s="921"/>
      <c r="AM95" s="921"/>
      <c r="AN95" s="921"/>
      <c r="AO95" s="921"/>
      <c r="AP95" s="921"/>
      <c r="AQ95" s="921"/>
      <c r="AR95" s="921"/>
      <c r="AS95" s="921"/>
      <c r="AT95" s="921"/>
      <c r="AU95" s="921"/>
      <c r="AV95" s="921"/>
      <c r="AW95" s="921"/>
      <c r="AX95" s="921"/>
      <c r="AY95" s="921"/>
      <c r="AZ95" s="921"/>
      <c r="BA95" s="921"/>
      <c r="BB95" s="921"/>
      <c r="BC95" s="921"/>
      <c r="BD95" s="921"/>
      <c r="BE95" s="921"/>
      <c r="BF95" s="921"/>
      <c r="BG95" s="921"/>
      <c r="BH95" s="921"/>
      <c r="BI95" s="921"/>
      <c r="BJ95" s="922"/>
      <c r="BK95" s="929"/>
      <c r="BL95" s="930"/>
      <c r="BM95" s="930"/>
      <c r="BN95" s="930"/>
      <c r="BO95" s="931"/>
      <c r="BP95" s="938"/>
      <c r="BQ95" s="939"/>
      <c r="BR95" s="939"/>
      <c r="BS95" s="939"/>
      <c r="BT95" s="939"/>
      <c r="BU95" s="939"/>
      <c r="BV95" s="939"/>
      <c r="BW95" s="939"/>
      <c r="BX95" s="940"/>
    </row>
    <row r="96" spans="2:76" s="58" customFormat="1" ht="20.25" customHeight="1">
      <c r="B96" s="898" t="s">
        <v>89</v>
      </c>
      <c r="C96" s="899"/>
      <c r="D96" s="904"/>
      <c r="E96" s="905"/>
      <c r="F96" s="905"/>
      <c r="G96" s="905"/>
      <c r="H96" s="905"/>
      <c r="I96" s="905"/>
      <c r="J96" s="905"/>
      <c r="K96" s="905"/>
      <c r="L96" s="905"/>
      <c r="M96" s="905"/>
      <c r="N96" s="905"/>
      <c r="O96" s="905"/>
      <c r="P96" s="905"/>
      <c r="Q96" s="905"/>
      <c r="R96" s="905"/>
      <c r="S96" s="905"/>
      <c r="T96" s="905"/>
      <c r="U96" s="905"/>
      <c r="V96" s="905"/>
      <c r="W96" s="906"/>
      <c r="X96" s="914"/>
      <c r="Y96" s="915"/>
      <c r="Z96" s="915"/>
      <c r="AA96" s="915"/>
      <c r="AB96" s="915"/>
      <c r="AC96" s="915"/>
      <c r="AD96" s="915"/>
      <c r="AE96" s="915"/>
      <c r="AF96" s="915"/>
      <c r="AG96" s="915"/>
      <c r="AH96" s="915"/>
      <c r="AI96" s="915"/>
      <c r="AJ96" s="915"/>
      <c r="AK96" s="915"/>
      <c r="AL96" s="915"/>
      <c r="AM96" s="915"/>
      <c r="AN96" s="915"/>
      <c r="AO96" s="915"/>
      <c r="AP96" s="915"/>
      <c r="AQ96" s="915"/>
      <c r="AR96" s="915"/>
      <c r="AS96" s="915"/>
      <c r="AT96" s="915"/>
      <c r="AU96" s="915"/>
      <c r="AV96" s="915"/>
      <c r="AW96" s="915"/>
      <c r="AX96" s="915"/>
      <c r="AY96" s="915"/>
      <c r="AZ96" s="915"/>
      <c r="BA96" s="915"/>
      <c r="BB96" s="915"/>
      <c r="BC96" s="915"/>
      <c r="BD96" s="915"/>
      <c r="BE96" s="915"/>
      <c r="BF96" s="915"/>
      <c r="BG96" s="915"/>
      <c r="BH96" s="915"/>
      <c r="BI96" s="915"/>
      <c r="BJ96" s="916"/>
      <c r="BK96" s="923"/>
      <c r="BL96" s="924"/>
      <c r="BM96" s="924"/>
      <c r="BN96" s="924"/>
      <c r="BO96" s="925"/>
      <c r="BP96" s="932"/>
      <c r="BQ96" s="933"/>
      <c r="BR96" s="933"/>
      <c r="BS96" s="933"/>
      <c r="BT96" s="933"/>
      <c r="BU96" s="933"/>
      <c r="BV96" s="933"/>
      <c r="BW96" s="933"/>
      <c r="BX96" s="934"/>
    </row>
    <row r="97" spans="2:76" s="58" customFormat="1" ht="20.25" customHeight="1">
      <c r="B97" s="900"/>
      <c r="C97" s="901"/>
      <c r="D97" s="907"/>
      <c r="E97" s="908"/>
      <c r="F97" s="908"/>
      <c r="G97" s="908"/>
      <c r="H97" s="908"/>
      <c r="I97" s="908"/>
      <c r="J97" s="908"/>
      <c r="K97" s="908"/>
      <c r="L97" s="908"/>
      <c r="M97" s="908"/>
      <c r="N97" s="908"/>
      <c r="O97" s="908"/>
      <c r="P97" s="908"/>
      <c r="Q97" s="908"/>
      <c r="R97" s="908"/>
      <c r="S97" s="908"/>
      <c r="T97" s="908"/>
      <c r="U97" s="908"/>
      <c r="V97" s="908"/>
      <c r="W97" s="909"/>
      <c r="X97" s="917"/>
      <c r="Y97" s="918"/>
      <c r="Z97" s="918"/>
      <c r="AA97" s="918"/>
      <c r="AB97" s="918"/>
      <c r="AC97" s="918"/>
      <c r="AD97" s="918"/>
      <c r="AE97" s="918"/>
      <c r="AF97" s="918"/>
      <c r="AG97" s="918"/>
      <c r="AH97" s="918"/>
      <c r="AI97" s="918"/>
      <c r="AJ97" s="918"/>
      <c r="AK97" s="918"/>
      <c r="AL97" s="918"/>
      <c r="AM97" s="918"/>
      <c r="AN97" s="918"/>
      <c r="AO97" s="918"/>
      <c r="AP97" s="918"/>
      <c r="AQ97" s="918"/>
      <c r="AR97" s="918"/>
      <c r="AS97" s="918"/>
      <c r="AT97" s="918"/>
      <c r="AU97" s="918"/>
      <c r="AV97" s="918"/>
      <c r="AW97" s="918"/>
      <c r="AX97" s="918"/>
      <c r="AY97" s="918"/>
      <c r="AZ97" s="918"/>
      <c r="BA97" s="918"/>
      <c r="BB97" s="918"/>
      <c r="BC97" s="918"/>
      <c r="BD97" s="918"/>
      <c r="BE97" s="918"/>
      <c r="BF97" s="918"/>
      <c r="BG97" s="918"/>
      <c r="BH97" s="918"/>
      <c r="BI97" s="918"/>
      <c r="BJ97" s="919"/>
      <c r="BK97" s="926"/>
      <c r="BL97" s="927"/>
      <c r="BM97" s="927"/>
      <c r="BN97" s="927"/>
      <c r="BO97" s="928"/>
      <c r="BP97" s="935"/>
      <c r="BQ97" s="936"/>
      <c r="BR97" s="936"/>
      <c r="BS97" s="936"/>
      <c r="BT97" s="936"/>
      <c r="BU97" s="936"/>
      <c r="BV97" s="936"/>
      <c r="BW97" s="936"/>
      <c r="BX97" s="937"/>
    </row>
    <row r="98" spans="2:76" s="58" customFormat="1" ht="20.25" customHeight="1">
      <c r="B98" s="900"/>
      <c r="C98" s="901"/>
      <c r="D98" s="907"/>
      <c r="E98" s="908"/>
      <c r="F98" s="908"/>
      <c r="G98" s="908"/>
      <c r="H98" s="908"/>
      <c r="I98" s="908"/>
      <c r="J98" s="908"/>
      <c r="K98" s="908"/>
      <c r="L98" s="908"/>
      <c r="M98" s="908"/>
      <c r="N98" s="908"/>
      <c r="O98" s="908"/>
      <c r="P98" s="908"/>
      <c r="Q98" s="908"/>
      <c r="R98" s="908"/>
      <c r="S98" s="908"/>
      <c r="T98" s="908"/>
      <c r="U98" s="908"/>
      <c r="V98" s="908"/>
      <c r="W98" s="909"/>
      <c r="X98" s="917"/>
      <c r="Y98" s="918"/>
      <c r="Z98" s="918"/>
      <c r="AA98" s="918"/>
      <c r="AB98" s="918"/>
      <c r="AC98" s="918"/>
      <c r="AD98" s="918"/>
      <c r="AE98" s="918"/>
      <c r="AF98" s="918"/>
      <c r="AG98" s="918"/>
      <c r="AH98" s="918"/>
      <c r="AI98" s="918"/>
      <c r="AJ98" s="918"/>
      <c r="AK98" s="918"/>
      <c r="AL98" s="918"/>
      <c r="AM98" s="918"/>
      <c r="AN98" s="918"/>
      <c r="AO98" s="918"/>
      <c r="AP98" s="918"/>
      <c r="AQ98" s="918"/>
      <c r="AR98" s="918"/>
      <c r="AS98" s="918"/>
      <c r="AT98" s="918"/>
      <c r="AU98" s="918"/>
      <c r="AV98" s="918"/>
      <c r="AW98" s="918"/>
      <c r="AX98" s="918"/>
      <c r="AY98" s="918"/>
      <c r="AZ98" s="918"/>
      <c r="BA98" s="918"/>
      <c r="BB98" s="918"/>
      <c r="BC98" s="918"/>
      <c r="BD98" s="918"/>
      <c r="BE98" s="918"/>
      <c r="BF98" s="918"/>
      <c r="BG98" s="918"/>
      <c r="BH98" s="918"/>
      <c r="BI98" s="918"/>
      <c r="BJ98" s="919"/>
      <c r="BK98" s="926"/>
      <c r="BL98" s="927"/>
      <c r="BM98" s="927"/>
      <c r="BN98" s="927"/>
      <c r="BO98" s="928"/>
      <c r="BP98" s="935"/>
      <c r="BQ98" s="936"/>
      <c r="BR98" s="936"/>
      <c r="BS98" s="936"/>
      <c r="BT98" s="936"/>
      <c r="BU98" s="936"/>
      <c r="BV98" s="936"/>
      <c r="BW98" s="936"/>
      <c r="BX98" s="937"/>
    </row>
    <row r="99" spans="2:76" s="58" customFormat="1" ht="20.25" customHeight="1">
      <c r="B99" s="900"/>
      <c r="C99" s="901"/>
      <c r="D99" s="907"/>
      <c r="E99" s="908"/>
      <c r="F99" s="908"/>
      <c r="G99" s="908"/>
      <c r="H99" s="908"/>
      <c r="I99" s="908"/>
      <c r="J99" s="908"/>
      <c r="K99" s="908"/>
      <c r="L99" s="908"/>
      <c r="M99" s="908"/>
      <c r="N99" s="908"/>
      <c r="O99" s="908"/>
      <c r="P99" s="908"/>
      <c r="Q99" s="908"/>
      <c r="R99" s="908"/>
      <c r="S99" s="908"/>
      <c r="T99" s="908"/>
      <c r="U99" s="908"/>
      <c r="V99" s="908"/>
      <c r="W99" s="909"/>
      <c r="X99" s="917"/>
      <c r="Y99" s="918"/>
      <c r="Z99" s="918"/>
      <c r="AA99" s="918"/>
      <c r="AB99" s="918"/>
      <c r="AC99" s="918"/>
      <c r="AD99" s="918"/>
      <c r="AE99" s="918"/>
      <c r="AF99" s="918"/>
      <c r="AG99" s="918"/>
      <c r="AH99" s="918"/>
      <c r="AI99" s="918"/>
      <c r="AJ99" s="918"/>
      <c r="AK99" s="918"/>
      <c r="AL99" s="918"/>
      <c r="AM99" s="918"/>
      <c r="AN99" s="918"/>
      <c r="AO99" s="918"/>
      <c r="AP99" s="918"/>
      <c r="AQ99" s="918"/>
      <c r="AR99" s="918"/>
      <c r="AS99" s="918"/>
      <c r="AT99" s="918"/>
      <c r="AU99" s="918"/>
      <c r="AV99" s="918"/>
      <c r="AW99" s="918"/>
      <c r="AX99" s="918"/>
      <c r="AY99" s="918"/>
      <c r="AZ99" s="918"/>
      <c r="BA99" s="918"/>
      <c r="BB99" s="918"/>
      <c r="BC99" s="918"/>
      <c r="BD99" s="918"/>
      <c r="BE99" s="918"/>
      <c r="BF99" s="918"/>
      <c r="BG99" s="918"/>
      <c r="BH99" s="918"/>
      <c r="BI99" s="918"/>
      <c r="BJ99" s="919"/>
      <c r="BK99" s="926"/>
      <c r="BL99" s="927"/>
      <c r="BM99" s="927"/>
      <c r="BN99" s="927"/>
      <c r="BO99" s="928"/>
      <c r="BP99" s="935"/>
      <c r="BQ99" s="936"/>
      <c r="BR99" s="936"/>
      <c r="BS99" s="936"/>
      <c r="BT99" s="936"/>
      <c r="BU99" s="936"/>
      <c r="BV99" s="936"/>
      <c r="BW99" s="936"/>
      <c r="BX99" s="937"/>
    </row>
    <row r="100" spans="2:76" s="58" customFormat="1" ht="20.25" customHeight="1">
      <c r="B100" s="900"/>
      <c r="C100" s="901"/>
      <c r="D100" s="907"/>
      <c r="E100" s="908"/>
      <c r="F100" s="908"/>
      <c r="G100" s="908"/>
      <c r="H100" s="908"/>
      <c r="I100" s="908"/>
      <c r="J100" s="908"/>
      <c r="K100" s="908"/>
      <c r="L100" s="908"/>
      <c r="M100" s="908"/>
      <c r="N100" s="908"/>
      <c r="O100" s="908"/>
      <c r="P100" s="908"/>
      <c r="Q100" s="908"/>
      <c r="R100" s="908"/>
      <c r="S100" s="908"/>
      <c r="T100" s="908"/>
      <c r="U100" s="908"/>
      <c r="V100" s="908"/>
      <c r="W100" s="909"/>
      <c r="X100" s="917"/>
      <c r="Y100" s="918"/>
      <c r="Z100" s="918"/>
      <c r="AA100" s="918"/>
      <c r="AB100" s="918"/>
      <c r="AC100" s="918"/>
      <c r="AD100" s="918"/>
      <c r="AE100" s="918"/>
      <c r="AF100" s="918"/>
      <c r="AG100" s="918"/>
      <c r="AH100" s="918"/>
      <c r="AI100" s="918"/>
      <c r="AJ100" s="918"/>
      <c r="AK100" s="918"/>
      <c r="AL100" s="918"/>
      <c r="AM100" s="918"/>
      <c r="AN100" s="918"/>
      <c r="AO100" s="918"/>
      <c r="AP100" s="918"/>
      <c r="AQ100" s="918"/>
      <c r="AR100" s="918"/>
      <c r="AS100" s="918"/>
      <c r="AT100" s="918"/>
      <c r="AU100" s="918"/>
      <c r="AV100" s="918"/>
      <c r="AW100" s="918"/>
      <c r="AX100" s="918"/>
      <c r="AY100" s="918"/>
      <c r="AZ100" s="918"/>
      <c r="BA100" s="918"/>
      <c r="BB100" s="918"/>
      <c r="BC100" s="918"/>
      <c r="BD100" s="918"/>
      <c r="BE100" s="918"/>
      <c r="BF100" s="918"/>
      <c r="BG100" s="918"/>
      <c r="BH100" s="918"/>
      <c r="BI100" s="918"/>
      <c r="BJ100" s="919"/>
      <c r="BK100" s="926"/>
      <c r="BL100" s="927"/>
      <c r="BM100" s="927"/>
      <c r="BN100" s="927"/>
      <c r="BO100" s="928"/>
      <c r="BP100" s="935"/>
      <c r="BQ100" s="936"/>
      <c r="BR100" s="936"/>
      <c r="BS100" s="936"/>
      <c r="BT100" s="936"/>
      <c r="BU100" s="936"/>
      <c r="BV100" s="936"/>
      <c r="BW100" s="936"/>
      <c r="BX100" s="937"/>
    </row>
    <row r="101" spans="2:76" s="58" customFormat="1" ht="20.25" customHeight="1">
      <c r="B101" s="902"/>
      <c r="C101" s="903"/>
      <c r="D101" s="910"/>
      <c r="E101" s="911"/>
      <c r="F101" s="911"/>
      <c r="G101" s="911"/>
      <c r="H101" s="911"/>
      <c r="I101" s="911"/>
      <c r="J101" s="911"/>
      <c r="K101" s="911"/>
      <c r="L101" s="911"/>
      <c r="M101" s="911"/>
      <c r="N101" s="911"/>
      <c r="O101" s="911"/>
      <c r="P101" s="911"/>
      <c r="Q101" s="911"/>
      <c r="R101" s="911"/>
      <c r="S101" s="911"/>
      <c r="T101" s="911"/>
      <c r="U101" s="911"/>
      <c r="V101" s="911"/>
      <c r="W101" s="912"/>
      <c r="X101" s="920"/>
      <c r="Y101" s="921"/>
      <c r="Z101" s="921"/>
      <c r="AA101" s="921"/>
      <c r="AB101" s="921"/>
      <c r="AC101" s="921"/>
      <c r="AD101" s="921"/>
      <c r="AE101" s="921"/>
      <c r="AF101" s="921"/>
      <c r="AG101" s="921"/>
      <c r="AH101" s="921"/>
      <c r="AI101" s="921"/>
      <c r="AJ101" s="921"/>
      <c r="AK101" s="921"/>
      <c r="AL101" s="921"/>
      <c r="AM101" s="921"/>
      <c r="AN101" s="921"/>
      <c r="AO101" s="921"/>
      <c r="AP101" s="921"/>
      <c r="AQ101" s="921"/>
      <c r="AR101" s="921"/>
      <c r="AS101" s="921"/>
      <c r="AT101" s="921"/>
      <c r="AU101" s="921"/>
      <c r="AV101" s="921"/>
      <c r="AW101" s="921"/>
      <c r="AX101" s="921"/>
      <c r="AY101" s="921"/>
      <c r="AZ101" s="921"/>
      <c r="BA101" s="921"/>
      <c r="BB101" s="921"/>
      <c r="BC101" s="921"/>
      <c r="BD101" s="921"/>
      <c r="BE101" s="921"/>
      <c r="BF101" s="921"/>
      <c r="BG101" s="921"/>
      <c r="BH101" s="921"/>
      <c r="BI101" s="921"/>
      <c r="BJ101" s="922"/>
      <c r="BK101" s="929"/>
      <c r="BL101" s="930"/>
      <c r="BM101" s="930"/>
      <c r="BN101" s="930"/>
      <c r="BO101" s="931"/>
      <c r="BP101" s="938"/>
      <c r="BQ101" s="939"/>
      <c r="BR101" s="939"/>
      <c r="BS101" s="939"/>
      <c r="BT101" s="939"/>
      <c r="BU101" s="939"/>
      <c r="BV101" s="939"/>
      <c r="BW101" s="939"/>
      <c r="BX101" s="940"/>
    </row>
    <row r="102" spans="2:76" s="58" customFormat="1" ht="20.25" customHeight="1">
      <c r="B102" s="898" t="s">
        <v>90</v>
      </c>
      <c r="C102" s="899"/>
      <c r="D102" s="904"/>
      <c r="E102" s="905"/>
      <c r="F102" s="905"/>
      <c r="G102" s="905"/>
      <c r="H102" s="905"/>
      <c r="I102" s="905"/>
      <c r="J102" s="905"/>
      <c r="K102" s="905"/>
      <c r="L102" s="905"/>
      <c r="M102" s="905"/>
      <c r="N102" s="905"/>
      <c r="O102" s="905"/>
      <c r="P102" s="905"/>
      <c r="Q102" s="905"/>
      <c r="R102" s="905"/>
      <c r="S102" s="905"/>
      <c r="T102" s="905"/>
      <c r="U102" s="905"/>
      <c r="V102" s="905"/>
      <c r="W102" s="906"/>
      <c r="X102" s="914"/>
      <c r="Y102" s="915"/>
      <c r="Z102" s="915"/>
      <c r="AA102" s="915"/>
      <c r="AB102" s="915"/>
      <c r="AC102" s="915"/>
      <c r="AD102" s="915"/>
      <c r="AE102" s="915"/>
      <c r="AF102" s="915"/>
      <c r="AG102" s="915"/>
      <c r="AH102" s="915"/>
      <c r="AI102" s="915"/>
      <c r="AJ102" s="915"/>
      <c r="AK102" s="915"/>
      <c r="AL102" s="915"/>
      <c r="AM102" s="915"/>
      <c r="AN102" s="915"/>
      <c r="AO102" s="915"/>
      <c r="AP102" s="915"/>
      <c r="AQ102" s="915"/>
      <c r="AR102" s="915"/>
      <c r="AS102" s="915"/>
      <c r="AT102" s="915"/>
      <c r="AU102" s="915"/>
      <c r="AV102" s="915"/>
      <c r="AW102" s="915"/>
      <c r="AX102" s="915"/>
      <c r="AY102" s="915"/>
      <c r="AZ102" s="915"/>
      <c r="BA102" s="915"/>
      <c r="BB102" s="915"/>
      <c r="BC102" s="915"/>
      <c r="BD102" s="915"/>
      <c r="BE102" s="915"/>
      <c r="BF102" s="915"/>
      <c r="BG102" s="915"/>
      <c r="BH102" s="915"/>
      <c r="BI102" s="915"/>
      <c r="BJ102" s="916"/>
      <c r="BK102" s="923"/>
      <c r="BL102" s="924"/>
      <c r="BM102" s="924"/>
      <c r="BN102" s="924"/>
      <c r="BO102" s="925"/>
      <c r="BP102" s="932"/>
      <c r="BQ102" s="933"/>
      <c r="BR102" s="933"/>
      <c r="BS102" s="933"/>
      <c r="BT102" s="933"/>
      <c r="BU102" s="933"/>
      <c r="BV102" s="933"/>
      <c r="BW102" s="933"/>
      <c r="BX102" s="934"/>
    </row>
    <row r="103" spans="2:76" s="58" customFormat="1" ht="20.25" customHeight="1">
      <c r="B103" s="900"/>
      <c r="C103" s="901"/>
      <c r="D103" s="907"/>
      <c r="E103" s="908"/>
      <c r="F103" s="908"/>
      <c r="G103" s="908"/>
      <c r="H103" s="908"/>
      <c r="I103" s="908"/>
      <c r="J103" s="908"/>
      <c r="K103" s="908"/>
      <c r="L103" s="908"/>
      <c r="M103" s="908"/>
      <c r="N103" s="908"/>
      <c r="O103" s="908"/>
      <c r="P103" s="908"/>
      <c r="Q103" s="908"/>
      <c r="R103" s="908"/>
      <c r="S103" s="908"/>
      <c r="T103" s="908"/>
      <c r="U103" s="908"/>
      <c r="V103" s="908"/>
      <c r="W103" s="909"/>
      <c r="X103" s="917"/>
      <c r="Y103" s="918"/>
      <c r="Z103" s="918"/>
      <c r="AA103" s="918"/>
      <c r="AB103" s="918"/>
      <c r="AC103" s="918"/>
      <c r="AD103" s="918"/>
      <c r="AE103" s="918"/>
      <c r="AF103" s="918"/>
      <c r="AG103" s="918"/>
      <c r="AH103" s="918"/>
      <c r="AI103" s="918"/>
      <c r="AJ103" s="918"/>
      <c r="AK103" s="918"/>
      <c r="AL103" s="918"/>
      <c r="AM103" s="918"/>
      <c r="AN103" s="918"/>
      <c r="AO103" s="918"/>
      <c r="AP103" s="918"/>
      <c r="AQ103" s="918"/>
      <c r="AR103" s="918"/>
      <c r="AS103" s="918"/>
      <c r="AT103" s="918"/>
      <c r="AU103" s="918"/>
      <c r="AV103" s="918"/>
      <c r="AW103" s="918"/>
      <c r="AX103" s="918"/>
      <c r="AY103" s="918"/>
      <c r="AZ103" s="918"/>
      <c r="BA103" s="918"/>
      <c r="BB103" s="918"/>
      <c r="BC103" s="918"/>
      <c r="BD103" s="918"/>
      <c r="BE103" s="918"/>
      <c r="BF103" s="918"/>
      <c r="BG103" s="918"/>
      <c r="BH103" s="918"/>
      <c r="BI103" s="918"/>
      <c r="BJ103" s="919"/>
      <c r="BK103" s="926"/>
      <c r="BL103" s="927"/>
      <c r="BM103" s="927"/>
      <c r="BN103" s="927"/>
      <c r="BO103" s="928"/>
      <c r="BP103" s="935"/>
      <c r="BQ103" s="936"/>
      <c r="BR103" s="936"/>
      <c r="BS103" s="936"/>
      <c r="BT103" s="936"/>
      <c r="BU103" s="936"/>
      <c r="BV103" s="936"/>
      <c r="BW103" s="936"/>
      <c r="BX103" s="937"/>
    </row>
    <row r="104" spans="2:76" s="58" customFormat="1" ht="20.25" customHeight="1">
      <c r="B104" s="900"/>
      <c r="C104" s="901"/>
      <c r="D104" s="907"/>
      <c r="E104" s="908"/>
      <c r="F104" s="908"/>
      <c r="G104" s="908"/>
      <c r="H104" s="908"/>
      <c r="I104" s="908"/>
      <c r="J104" s="908"/>
      <c r="K104" s="908"/>
      <c r="L104" s="908"/>
      <c r="M104" s="908"/>
      <c r="N104" s="908"/>
      <c r="O104" s="908"/>
      <c r="P104" s="908"/>
      <c r="Q104" s="908"/>
      <c r="R104" s="908"/>
      <c r="S104" s="908"/>
      <c r="T104" s="908"/>
      <c r="U104" s="908"/>
      <c r="V104" s="908"/>
      <c r="W104" s="909"/>
      <c r="X104" s="917"/>
      <c r="Y104" s="918"/>
      <c r="Z104" s="918"/>
      <c r="AA104" s="918"/>
      <c r="AB104" s="918"/>
      <c r="AC104" s="918"/>
      <c r="AD104" s="918"/>
      <c r="AE104" s="918"/>
      <c r="AF104" s="918"/>
      <c r="AG104" s="918"/>
      <c r="AH104" s="918"/>
      <c r="AI104" s="918"/>
      <c r="AJ104" s="918"/>
      <c r="AK104" s="918"/>
      <c r="AL104" s="918"/>
      <c r="AM104" s="918"/>
      <c r="AN104" s="918"/>
      <c r="AO104" s="918"/>
      <c r="AP104" s="918"/>
      <c r="AQ104" s="918"/>
      <c r="AR104" s="918"/>
      <c r="AS104" s="918"/>
      <c r="AT104" s="918"/>
      <c r="AU104" s="918"/>
      <c r="AV104" s="918"/>
      <c r="AW104" s="918"/>
      <c r="AX104" s="918"/>
      <c r="AY104" s="918"/>
      <c r="AZ104" s="918"/>
      <c r="BA104" s="918"/>
      <c r="BB104" s="918"/>
      <c r="BC104" s="918"/>
      <c r="BD104" s="918"/>
      <c r="BE104" s="918"/>
      <c r="BF104" s="918"/>
      <c r="BG104" s="918"/>
      <c r="BH104" s="918"/>
      <c r="BI104" s="918"/>
      <c r="BJ104" s="919"/>
      <c r="BK104" s="926"/>
      <c r="BL104" s="927"/>
      <c r="BM104" s="927"/>
      <c r="BN104" s="927"/>
      <c r="BO104" s="928"/>
      <c r="BP104" s="935"/>
      <c r="BQ104" s="936"/>
      <c r="BR104" s="936"/>
      <c r="BS104" s="936"/>
      <c r="BT104" s="936"/>
      <c r="BU104" s="936"/>
      <c r="BV104" s="936"/>
      <c r="BW104" s="936"/>
      <c r="BX104" s="937"/>
    </row>
    <row r="105" spans="2:76" s="58" customFormat="1" ht="20.25" customHeight="1">
      <c r="B105" s="900"/>
      <c r="C105" s="901"/>
      <c r="D105" s="907"/>
      <c r="E105" s="908"/>
      <c r="F105" s="908"/>
      <c r="G105" s="908"/>
      <c r="H105" s="908"/>
      <c r="I105" s="908"/>
      <c r="J105" s="908"/>
      <c r="K105" s="908"/>
      <c r="L105" s="908"/>
      <c r="M105" s="908"/>
      <c r="N105" s="908"/>
      <c r="O105" s="908"/>
      <c r="P105" s="908"/>
      <c r="Q105" s="908"/>
      <c r="R105" s="908"/>
      <c r="S105" s="908"/>
      <c r="T105" s="908"/>
      <c r="U105" s="908"/>
      <c r="V105" s="908"/>
      <c r="W105" s="909"/>
      <c r="X105" s="917"/>
      <c r="Y105" s="918"/>
      <c r="Z105" s="918"/>
      <c r="AA105" s="918"/>
      <c r="AB105" s="918"/>
      <c r="AC105" s="918"/>
      <c r="AD105" s="918"/>
      <c r="AE105" s="918"/>
      <c r="AF105" s="918"/>
      <c r="AG105" s="918"/>
      <c r="AH105" s="918"/>
      <c r="AI105" s="918"/>
      <c r="AJ105" s="918"/>
      <c r="AK105" s="918"/>
      <c r="AL105" s="918"/>
      <c r="AM105" s="918"/>
      <c r="AN105" s="918"/>
      <c r="AO105" s="918"/>
      <c r="AP105" s="918"/>
      <c r="AQ105" s="918"/>
      <c r="AR105" s="918"/>
      <c r="AS105" s="918"/>
      <c r="AT105" s="918"/>
      <c r="AU105" s="918"/>
      <c r="AV105" s="918"/>
      <c r="AW105" s="918"/>
      <c r="AX105" s="918"/>
      <c r="AY105" s="918"/>
      <c r="AZ105" s="918"/>
      <c r="BA105" s="918"/>
      <c r="BB105" s="918"/>
      <c r="BC105" s="918"/>
      <c r="BD105" s="918"/>
      <c r="BE105" s="918"/>
      <c r="BF105" s="918"/>
      <c r="BG105" s="918"/>
      <c r="BH105" s="918"/>
      <c r="BI105" s="918"/>
      <c r="BJ105" s="919"/>
      <c r="BK105" s="926"/>
      <c r="BL105" s="927"/>
      <c r="BM105" s="927"/>
      <c r="BN105" s="927"/>
      <c r="BO105" s="928"/>
      <c r="BP105" s="935"/>
      <c r="BQ105" s="936"/>
      <c r="BR105" s="936"/>
      <c r="BS105" s="936"/>
      <c r="BT105" s="936"/>
      <c r="BU105" s="936"/>
      <c r="BV105" s="936"/>
      <c r="BW105" s="936"/>
      <c r="BX105" s="937"/>
    </row>
    <row r="106" spans="2:76" s="58" customFormat="1" ht="20.25" customHeight="1">
      <c r="B106" s="900"/>
      <c r="C106" s="901"/>
      <c r="D106" s="907"/>
      <c r="E106" s="908"/>
      <c r="F106" s="908"/>
      <c r="G106" s="908"/>
      <c r="H106" s="908"/>
      <c r="I106" s="908"/>
      <c r="J106" s="908"/>
      <c r="K106" s="908"/>
      <c r="L106" s="908"/>
      <c r="M106" s="908"/>
      <c r="N106" s="908"/>
      <c r="O106" s="908"/>
      <c r="P106" s="908"/>
      <c r="Q106" s="908"/>
      <c r="R106" s="908"/>
      <c r="S106" s="908"/>
      <c r="T106" s="908"/>
      <c r="U106" s="908"/>
      <c r="V106" s="908"/>
      <c r="W106" s="909"/>
      <c r="X106" s="917"/>
      <c r="Y106" s="918"/>
      <c r="Z106" s="918"/>
      <c r="AA106" s="918"/>
      <c r="AB106" s="918"/>
      <c r="AC106" s="918"/>
      <c r="AD106" s="918"/>
      <c r="AE106" s="918"/>
      <c r="AF106" s="918"/>
      <c r="AG106" s="918"/>
      <c r="AH106" s="918"/>
      <c r="AI106" s="918"/>
      <c r="AJ106" s="918"/>
      <c r="AK106" s="918"/>
      <c r="AL106" s="918"/>
      <c r="AM106" s="918"/>
      <c r="AN106" s="918"/>
      <c r="AO106" s="918"/>
      <c r="AP106" s="918"/>
      <c r="AQ106" s="918"/>
      <c r="AR106" s="918"/>
      <c r="AS106" s="918"/>
      <c r="AT106" s="918"/>
      <c r="AU106" s="918"/>
      <c r="AV106" s="918"/>
      <c r="AW106" s="918"/>
      <c r="AX106" s="918"/>
      <c r="AY106" s="918"/>
      <c r="AZ106" s="918"/>
      <c r="BA106" s="918"/>
      <c r="BB106" s="918"/>
      <c r="BC106" s="918"/>
      <c r="BD106" s="918"/>
      <c r="BE106" s="918"/>
      <c r="BF106" s="918"/>
      <c r="BG106" s="918"/>
      <c r="BH106" s="918"/>
      <c r="BI106" s="918"/>
      <c r="BJ106" s="919"/>
      <c r="BK106" s="926"/>
      <c r="BL106" s="927"/>
      <c r="BM106" s="927"/>
      <c r="BN106" s="927"/>
      <c r="BO106" s="928"/>
      <c r="BP106" s="935"/>
      <c r="BQ106" s="936"/>
      <c r="BR106" s="936"/>
      <c r="BS106" s="936"/>
      <c r="BT106" s="936"/>
      <c r="BU106" s="936"/>
      <c r="BV106" s="936"/>
      <c r="BW106" s="936"/>
      <c r="BX106" s="937"/>
    </row>
    <row r="107" spans="2:76" s="58" customFormat="1" ht="20.25" customHeight="1">
      <c r="B107" s="902"/>
      <c r="C107" s="903"/>
      <c r="D107" s="910"/>
      <c r="E107" s="911"/>
      <c r="F107" s="911"/>
      <c r="G107" s="911"/>
      <c r="H107" s="911"/>
      <c r="I107" s="911"/>
      <c r="J107" s="911"/>
      <c r="K107" s="911"/>
      <c r="L107" s="911"/>
      <c r="M107" s="911"/>
      <c r="N107" s="911"/>
      <c r="O107" s="911"/>
      <c r="P107" s="911"/>
      <c r="Q107" s="911"/>
      <c r="R107" s="911"/>
      <c r="S107" s="911"/>
      <c r="T107" s="911"/>
      <c r="U107" s="911"/>
      <c r="V107" s="911"/>
      <c r="W107" s="912"/>
      <c r="X107" s="920"/>
      <c r="Y107" s="921"/>
      <c r="Z107" s="921"/>
      <c r="AA107" s="921"/>
      <c r="AB107" s="921"/>
      <c r="AC107" s="921"/>
      <c r="AD107" s="921"/>
      <c r="AE107" s="921"/>
      <c r="AF107" s="921"/>
      <c r="AG107" s="921"/>
      <c r="AH107" s="921"/>
      <c r="AI107" s="921"/>
      <c r="AJ107" s="921"/>
      <c r="AK107" s="921"/>
      <c r="AL107" s="921"/>
      <c r="AM107" s="921"/>
      <c r="AN107" s="921"/>
      <c r="AO107" s="921"/>
      <c r="AP107" s="921"/>
      <c r="AQ107" s="921"/>
      <c r="AR107" s="921"/>
      <c r="AS107" s="921"/>
      <c r="AT107" s="921"/>
      <c r="AU107" s="921"/>
      <c r="AV107" s="921"/>
      <c r="AW107" s="921"/>
      <c r="AX107" s="921"/>
      <c r="AY107" s="921"/>
      <c r="AZ107" s="921"/>
      <c r="BA107" s="921"/>
      <c r="BB107" s="921"/>
      <c r="BC107" s="921"/>
      <c r="BD107" s="921"/>
      <c r="BE107" s="921"/>
      <c r="BF107" s="921"/>
      <c r="BG107" s="921"/>
      <c r="BH107" s="921"/>
      <c r="BI107" s="921"/>
      <c r="BJ107" s="922"/>
      <c r="BK107" s="929"/>
      <c r="BL107" s="930"/>
      <c r="BM107" s="930"/>
      <c r="BN107" s="930"/>
      <c r="BO107" s="931"/>
      <c r="BP107" s="938"/>
      <c r="BQ107" s="939"/>
      <c r="BR107" s="939"/>
      <c r="BS107" s="939"/>
      <c r="BT107" s="939"/>
      <c r="BU107" s="939"/>
      <c r="BV107" s="939"/>
      <c r="BW107" s="939"/>
      <c r="BX107" s="940"/>
    </row>
    <row r="108" spans="2:76" s="58" customFormat="1" ht="20.25" customHeight="1">
      <c r="B108" s="898" t="s">
        <v>91</v>
      </c>
      <c r="C108" s="899"/>
      <c r="D108" s="904"/>
      <c r="E108" s="905"/>
      <c r="F108" s="905"/>
      <c r="G108" s="905"/>
      <c r="H108" s="905"/>
      <c r="I108" s="905"/>
      <c r="J108" s="905"/>
      <c r="K108" s="905"/>
      <c r="L108" s="905"/>
      <c r="M108" s="905"/>
      <c r="N108" s="905"/>
      <c r="O108" s="905"/>
      <c r="P108" s="905"/>
      <c r="Q108" s="905"/>
      <c r="R108" s="905"/>
      <c r="S108" s="905"/>
      <c r="T108" s="905"/>
      <c r="U108" s="905"/>
      <c r="V108" s="905"/>
      <c r="W108" s="906"/>
      <c r="X108" s="914"/>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5"/>
      <c r="AU108" s="915"/>
      <c r="AV108" s="915"/>
      <c r="AW108" s="915"/>
      <c r="AX108" s="915"/>
      <c r="AY108" s="915"/>
      <c r="AZ108" s="915"/>
      <c r="BA108" s="915"/>
      <c r="BB108" s="915"/>
      <c r="BC108" s="915"/>
      <c r="BD108" s="915"/>
      <c r="BE108" s="915"/>
      <c r="BF108" s="915"/>
      <c r="BG108" s="915"/>
      <c r="BH108" s="915"/>
      <c r="BI108" s="915"/>
      <c r="BJ108" s="916"/>
      <c r="BK108" s="923"/>
      <c r="BL108" s="924"/>
      <c r="BM108" s="924"/>
      <c r="BN108" s="924"/>
      <c r="BO108" s="925"/>
      <c r="BP108" s="932"/>
      <c r="BQ108" s="933"/>
      <c r="BR108" s="933"/>
      <c r="BS108" s="933"/>
      <c r="BT108" s="933"/>
      <c r="BU108" s="933"/>
      <c r="BV108" s="933"/>
      <c r="BW108" s="933"/>
      <c r="BX108" s="934"/>
    </row>
    <row r="109" spans="2:76" s="58" customFormat="1" ht="20.25" customHeight="1">
      <c r="B109" s="900"/>
      <c r="C109" s="901"/>
      <c r="D109" s="907"/>
      <c r="E109" s="908"/>
      <c r="F109" s="908"/>
      <c r="G109" s="908"/>
      <c r="H109" s="908"/>
      <c r="I109" s="908"/>
      <c r="J109" s="908"/>
      <c r="K109" s="908"/>
      <c r="L109" s="908"/>
      <c r="M109" s="908"/>
      <c r="N109" s="908"/>
      <c r="O109" s="908"/>
      <c r="P109" s="908"/>
      <c r="Q109" s="908"/>
      <c r="R109" s="908"/>
      <c r="S109" s="908"/>
      <c r="T109" s="908"/>
      <c r="U109" s="908"/>
      <c r="V109" s="908"/>
      <c r="W109" s="909"/>
      <c r="X109" s="917"/>
      <c r="Y109" s="918"/>
      <c r="Z109" s="918"/>
      <c r="AA109" s="918"/>
      <c r="AB109" s="918"/>
      <c r="AC109" s="918"/>
      <c r="AD109" s="918"/>
      <c r="AE109" s="918"/>
      <c r="AF109" s="918"/>
      <c r="AG109" s="918"/>
      <c r="AH109" s="918"/>
      <c r="AI109" s="918"/>
      <c r="AJ109" s="918"/>
      <c r="AK109" s="918"/>
      <c r="AL109" s="918"/>
      <c r="AM109" s="918"/>
      <c r="AN109" s="918"/>
      <c r="AO109" s="918"/>
      <c r="AP109" s="918"/>
      <c r="AQ109" s="918"/>
      <c r="AR109" s="918"/>
      <c r="AS109" s="918"/>
      <c r="AT109" s="918"/>
      <c r="AU109" s="918"/>
      <c r="AV109" s="918"/>
      <c r="AW109" s="918"/>
      <c r="AX109" s="918"/>
      <c r="AY109" s="918"/>
      <c r="AZ109" s="918"/>
      <c r="BA109" s="918"/>
      <c r="BB109" s="918"/>
      <c r="BC109" s="918"/>
      <c r="BD109" s="918"/>
      <c r="BE109" s="918"/>
      <c r="BF109" s="918"/>
      <c r="BG109" s="918"/>
      <c r="BH109" s="918"/>
      <c r="BI109" s="918"/>
      <c r="BJ109" s="919"/>
      <c r="BK109" s="926"/>
      <c r="BL109" s="927"/>
      <c r="BM109" s="927"/>
      <c r="BN109" s="927"/>
      <c r="BO109" s="928"/>
      <c r="BP109" s="935"/>
      <c r="BQ109" s="936"/>
      <c r="BR109" s="936"/>
      <c r="BS109" s="936"/>
      <c r="BT109" s="936"/>
      <c r="BU109" s="936"/>
      <c r="BV109" s="936"/>
      <c r="BW109" s="936"/>
      <c r="BX109" s="937"/>
    </row>
    <row r="110" spans="2:76" s="58" customFormat="1" ht="20.25" customHeight="1">
      <c r="B110" s="900"/>
      <c r="C110" s="901"/>
      <c r="D110" s="907"/>
      <c r="E110" s="908"/>
      <c r="F110" s="908"/>
      <c r="G110" s="908"/>
      <c r="H110" s="908"/>
      <c r="I110" s="908"/>
      <c r="J110" s="908"/>
      <c r="K110" s="908"/>
      <c r="L110" s="908"/>
      <c r="M110" s="908"/>
      <c r="N110" s="908"/>
      <c r="O110" s="908"/>
      <c r="P110" s="908"/>
      <c r="Q110" s="908"/>
      <c r="R110" s="908"/>
      <c r="S110" s="908"/>
      <c r="T110" s="908"/>
      <c r="U110" s="908"/>
      <c r="V110" s="908"/>
      <c r="W110" s="909"/>
      <c r="X110" s="917"/>
      <c r="Y110" s="918"/>
      <c r="Z110" s="918"/>
      <c r="AA110" s="918"/>
      <c r="AB110" s="918"/>
      <c r="AC110" s="918"/>
      <c r="AD110" s="918"/>
      <c r="AE110" s="918"/>
      <c r="AF110" s="918"/>
      <c r="AG110" s="918"/>
      <c r="AH110" s="918"/>
      <c r="AI110" s="918"/>
      <c r="AJ110" s="918"/>
      <c r="AK110" s="918"/>
      <c r="AL110" s="918"/>
      <c r="AM110" s="918"/>
      <c r="AN110" s="918"/>
      <c r="AO110" s="918"/>
      <c r="AP110" s="918"/>
      <c r="AQ110" s="918"/>
      <c r="AR110" s="918"/>
      <c r="AS110" s="918"/>
      <c r="AT110" s="918"/>
      <c r="AU110" s="918"/>
      <c r="AV110" s="918"/>
      <c r="AW110" s="918"/>
      <c r="AX110" s="918"/>
      <c r="AY110" s="918"/>
      <c r="AZ110" s="918"/>
      <c r="BA110" s="918"/>
      <c r="BB110" s="918"/>
      <c r="BC110" s="918"/>
      <c r="BD110" s="918"/>
      <c r="BE110" s="918"/>
      <c r="BF110" s="918"/>
      <c r="BG110" s="918"/>
      <c r="BH110" s="918"/>
      <c r="BI110" s="918"/>
      <c r="BJ110" s="919"/>
      <c r="BK110" s="926"/>
      <c r="BL110" s="927"/>
      <c r="BM110" s="927"/>
      <c r="BN110" s="927"/>
      <c r="BO110" s="928"/>
      <c r="BP110" s="935"/>
      <c r="BQ110" s="936"/>
      <c r="BR110" s="936"/>
      <c r="BS110" s="936"/>
      <c r="BT110" s="936"/>
      <c r="BU110" s="936"/>
      <c r="BV110" s="936"/>
      <c r="BW110" s="936"/>
      <c r="BX110" s="937"/>
    </row>
    <row r="111" spans="2:76" s="58" customFormat="1" ht="20.25" customHeight="1">
      <c r="B111" s="900"/>
      <c r="C111" s="901"/>
      <c r="D111" s="907"/>
      <c r="E111" s="908"/>
      <c r="F111" s="908"/>
      <c r="G111" s="908"/>
      <c r="H111" s="908"/>
      <c r="I111" s="908"/>
      <c r="J111" s="908"/>
      <c r="K111" s="908"/>
      <c r="L111" s="908"/>
      <c r="M111" s="908"/>
      <c r="N111" s="908"/>
      <c r="O111" s="908"/>
      <c r="P111" s="908"/>
      <c r="Q111" s="908"/>
      <c r="R111" s="908"/>
      <c r="S111" s="908"/>
      <c r="T111" s="908"/>
      <c r="U111" s="908"/>
      <c r="V111" s="908"/>
      <c r="W111" s="909"/>
      <c r="X111" s="917"/>
      <c r="Y111" s="918"/>
      <c r="Z111" s="918"/>
      <c r="AA111" s="918"/>
      <c r="AB111" s="918"/>
      <c r="AC111" s="918"/>
      <c r="AD111" s="918"/>
      <c r="AE111" s="918"/>
      <c r="AF111" s="918"/>
      <c r="AG111" s="918"/>
      <c r="AH111" s="918"/>
      <c r="AI111" s="918"/>
      <c r="AJ111" s="918"/>
      <c r="AK111" s="918"/>
      <c r="AL111" s="918"/>
      <c r="AM111" s="918"/>
      <c r="AN111" s="918"/>
      <c r="AO111" s="918"/>
      <c r="AP111" s="918"/>
      <c r="AQ111" s="918"/>
      <c r="AR111" s="918"/>
      <c r="AS111" s="918"/>
      <c r="AT111" s="918"/>
      <c r="AU111" s="918"/>
      <c r="AV111" s="918"/>
      <c r="AW111" s="918"/>
      <c r="AX111" s="918"/>
      <c r="AY111" s="918"/>
      <c r="AZ111" s="918"/>
      <c r="BA111" s="918"/>
      <c r="BB111" s="918"/>
      <c r="BC111" s="918"/>
      <c r="BD111" s="918"/>
      <c r="BE111" s="918"/>
      <c r="BF111" s="918"/>
      <c r="BG111" s="918"/>
      <c r="BH111" s="918"/>
      <c r="BI111" s="918"/>
      <c r="BJ111" s="919"/>
      <c r="BK111" s="926"/>
      <c r="BL111" s="927"/>
      <c r="BM111" s="927"/>
      <c r="BN111" s="927"/>
      <c r="BO111" s="928"/>
      <c r="BP111" s="935"/>
      <c r="BQ111" s="936"/>
      <c r="BR111" s="936"/>
      <c r="BS111" s="936"/>
      <c r="BT111" s="936"/>
      <c r="BU111" s="936"/>
      <c r="BV111" s="936"/>
      <c r="BW111" s="936"/>
      <c r="BX111" s="937"/>
    </row>
    <row r="112" spans="2:76" s="58" customFormat="1" ht="20.25" customHeight="1">
      <c r="B112" s="900"/>
      <c r="C112" s="901"/>
      <c r="D112" s="907"/>
      <c r="E112" s="908"/>
      <c r="F112" s="908"/>
      <c r="G112" s="908"/>
      <c r="H112" s="908"/>
      <c r="I112" s="908"/>
      <c r="J112" s="908"/>
      <c r="K112" s="908"/>
      <c r="L112" s="908"/>
      <c r="M112" s="908"/>
      <c r="N112" s="908"/>
      <c r="O112" s="908"/>
      <c r="P112" s="908"/>
      <c r="Q112" s="908"/>
      <c r="R112" s="908"/>
      <c r="S112" s="908"/>
      <c r="T112" s="908"/>
      <c r="U112" s="908"/>
      <c r="V112" s="908"/>
      <c r="W112" s="909"/>
      <c r="X112" s="917"/>
      <c r="Y112" s="918"/>
      <c r="Z112" s="918"/>
      <c r="AA112" s="918"/>
      <c r="AB112" s="918"/>
      <c r="AC112" s="918"/>
      <c r="AD112" s="918"/>
      <c r="AE112" s="918"/>
      <c r="AF112" s="918"/>
      <c r="AG112" s="918"/>
      <c r="AH112" s="918"/>
      <c r="AI112" s="918"/>
      <c r="AJ112" s="918"/>
      <c r="AK112" s="918"/>
      <c r="AL112" s="918"/>
      <c r="AM112" s="918"/>
      <c r="AN112" s="918"/>
      <c r="AO112" s="918"/>
      <c r="AP112" s="918"/>
      <c r="AQ112" s="918"/>
      <c r="AR112" s="918"/>
      <c r="AS112" s="918"/>
      <c r="AT112" s="918"/>
      <c r="AU112" s="918"/>
      <c r="AV112" s="918"/>
      <c r="AW112" s="918"/>
      <c r="AX112" s="918"/>
      <c r="AY112" s="918"/>
      <c r="AZ112" s="918"/>
      <c r="BA112" s="918"/>
      <c r="BB112" s="918"/>
      <c r="BC112" s="918"/>
      <c r="BD112" s="918"/>
      <c r="BE112" s="918"/>
      <c r="BF112" s="918"/>
      <c r="BG112" s="918"/>
      <c r="BH112" s="918"/>
      <c r="BI112" s="918"/>
      <c r="BJ112" s="919"/>
      <c r="BK112" s="926"/>
      <c r="BL112" s="927"/>
      <c r="BM112" s="927"/>
      <c r="BN112" s="927"/>
      <c r="BO112" s="928"/>
      <c r="BP112" s="935"/>
      <c r="BQ112" s="936"/>
      <c r="BR112" s="936"/>
      <c r="BS112" s="936"/>
      <c r="BT112" s="936"/>
      <c r="BU112" s="936"/>
      <c r="BV112" s="936"/>
      <c r="BW112" s="936"/>
      <c r="BX112" s="937"/>
    </row>
    <row r="113" spans="2:76" s="58" customFormat="1" ht="20.25" customHeight="1">
      <c r="B113" s="902"/>
      <c r="C113" s="903"/>
      <c r="D113" s="910"/>
      <c r="E113" s="911"/>
      <c r="F113" s="911"/>
      <c r="G113" s="911"/>
      <c r="H113" s="911"/>
      <c r="I113" s="911"/>
      <c r="J113" s="911"/>
      <c r="K113" s="911"/>
      <c r="L113" s="911"/>
      <c r="M113" s="911"/>
      <c r="N113" s="911"/>
      <c r="O113" s="911"/>
      <c r="P113" s="911"/>
      <c r="Q113" s="911"/>
      <c r="R113" s="911"/>
      <c r="S113" s="911"/>
      <c r="T113" s="911"/>
      <c r="U113" s="911"/>
      <c r="V113" s="911"/>
      <c r="W113" s="912"/>
      <c r="X113" s="920"/>
      <c r="Y113" s="921"/>
      <c r="Z113" s="921"/>
      <c r="AA113" s="921"/>
      <c r="AB113" s="921"/>
      <c r="AC113" s="921"/>
      <c r="AD113" s="921"/>
      <c r="AE113" s="921"/>
      <c r="AF113" s="921"/>
      <c r="AG113" s="921"/>
      <c r="AH113" s="921"/>
      <c r="AI113" s="921"/>
      <c r="AJ113" s="921"/>
      <c r="AK113" s="921"/>
      <c r="AL113" s="921"/>
      <c r="AM113" s="921"/>
      <c r="AN113" s="921"/>
      <c r="AO113" s="921"/>
      <c r="AP113" s="921"/>
      <c r="AQ113" s="921"/>
      <c r="AR113" s="921"/>
      <c r="AS113" s="921"/>
      <c r="AT113" s="921"/>
      <c r="AU113" s="921"/>
      <c r="AV113" s="921"/>
      <c r="AW113" s="921"/>
      <c r="AX113" s="921"/>
      <c r="AY113" s="921"/>
      <c r="AZ113" s="921"/>
      <c r="BA113" s="921"/>
      <c r="BB113" s="921"/>
      <c r="BC113" s="921"/>
      <c r="BD113" s="921"/>
      <c r="BE113" s="921"/>
      <c r="BF113" s="921"/>
      <c r="BG113" s="921"/>
      <c r="BH113" s="921"/>
      <c r="BI113" s="921"/>
      <c r="BJ113" s="922"/>
      <c r="BK113" s="929"/>
      <c r="BL113" s="930"/>
      <c r="BM113" s="930"/>
      <c r="BN113" s="930"/>
      <c r="BO113" s="931"/>
      <c r="BP113" s="938"/>
      <c r="BQ113" s="939"/>
      <c r="BR113" s="939"/>
      <c r="BS113" s="939"/>
      <c r="BT113" s="939"/>
      <c r="BU113" s="939"/>
      <c r="BV113" s="939"/>
      <c r="BW113" s="939"/>
      <c r="BX113" s="940"/>
    </row>
    <row r="114" spans="2:76" s="58" customFormat="1" ht="20.25" customHeight="1">
      <c r="B114" s="898" t="s">
        <v>92</v>
      </c>
      <c r="C114" s="899"/>
      <c r="D114" s="904"/>
      <c r="E114" s="905"/>
      <c r="F114" s="905"/>
      <c r="G114" s="905"/>
      <c r="H114" s="905"/>
      <c r="I114" s="905"/>
      <c r="J114" s="905"/>
      <c r="K114" s="905"/>
      <c r="L114" s="905"/>
      <c r="M114" s="905"/>
      <c r="N114" s="905"/>
      <c r="O114" s="905"/>
      <c r="P114" s="905"/>
      <c r="Q114" s="905"/>
      <c r="R114" s="905"/>
      <c r="S114" s="905"/>
      <c r="T114" s="905"/>
      <c r="U114" s="905"/>
      <c r="V114" s="905"/>
      <c r="W114" s="906"/>
      <c r="X114" s="914"/>
      <c r="Y114" s="915"/>
      <c r="Z114" s="915"/>
      <c r="AA114" s="915"/>
      <c r="AB114" s="915"/>
      <c r="AC114" s="915"/>
      <c r="AD114" s="915"/>
      <c r="AE114" s="915"/>
      <c r="AF114" s="915"/>
      <c r="AG114" s="915"/>
      <c r="AH114" s="915"/>
      <c r="AI114" s="915"/>
      <c r="AJ114" s="915"/>
      <c r="AK114" s="915"/>
      <c r="AL114" s="915"/>
      <c r="AM114" s="915"/>
      <c r="AN114" s="915"/>
      <c r="AO114" s="915"/>
      <c r="AP114" s="915"/>
      <c r="AQ114" s="915"/>
      <c r="AR114" s="915"/>
      <c r="AS114" s="915"/>
      <c r="AT114" s="915"/>
      <c r="AU114" s="915"/>
      <c r="AV114" s="915"/>
      <c r="AW114" s="915"/>
      <c r="AX114" s="915"/>
      <c r="AY114" s="915"/>
      <c r="AZ114" s="915"/>
      <c r="BA114" s="915"/>
      <c r="BB114" s="915"/>
      <c r="BC114" s="915"/>
      <c r="BD114" s="915"/>
      <c r="BE114" s="915"/>
      <c r="BF114" s="915"/>
      <c r="BG114" s="915"/>
      <c r="BH114" s="915"/>
      <c r="BI114" s="915"/>
      <c r="BJ114" s="916"/>
      <c r="BK114" s="923"/>
      <c r="BL114" s="924"/>
      <c r="BM114" s="924"/>
      <c r="BN114" s="924"/>
      <c r="BO114" s="925"/>
      <c r="BP114" s="932"/>
      <c r="BQ114" s="933"/>
      <c r="BR114" s="933"/>
      <c r="BS114" s="933"/>
      <c r="BT114" s="933"/>
      <c r="BU114" s="933"/>
      <c r="BV114" s="933"/>
      <c r="BW114" s="933"/>
      <c r="BX114" s="934"/>
    </row>
    <row r="115" spans="2:76" s="58" customFormat="1" ht="20.25" customHeight="1">
      <c r="B115" s="900"/>
      <c r="C115" s="901"/>
      <c r="D115" s="907"/>
      <c r="E115" s="908"/>
      <c r="F115" s="908"/>
      <c r="G115" s="908"/>
      <c r="H115" s="908"/>
      <c r="I115" s="908"/>
      <c r="J115" s="908"/>
      <c r="K115" s="908"/>
      <c r="L115" s="908"/>
      <c r="M115" s="908"/>
      <c r="N115" s="908"/>
      <c r="O115" s="908"/>
      <c r="P115" s="908"/>
      <c r="Q115" s="908"/>
      <c r="R115" s="908"/>
      <c r="S115" s="908"/>
      <c r="T115" s="908"/>
      <c r="U115" s="908"/>
      <c r="V115" s="908"/>
      <c r="W115" s="909"/>
      <c r="X115" s="917"/>
      <c r="Y115" s="918"/>
      <c r="Z115" s="918"/>
      <c r="AA115" s="918"/>
      <c r="AB115" s="918"/>
      <c r="AC115" s="918"/>
      <c r="AD115" s="918"/>
      <c r="AE115" s="918"/>
      <c r="AF115" s="918"/>
      <c r="AG115" s="918"/>
      <c r="AH115" s="918"/>
      <c r="AI115" s="918"/>
      <c r="AJ115" s="918"/>
      <c r="AK115" s="918"/>
      <c r="AL115" s="918"/>
      <c r="AM115" s="918"/>
      <c r="AN115" s="918"/>
      <c r="AO115" s="918"/>
      <c r="AP115" s="918"/>
      <c r="AQ115" s="918"/>
      <c r="AR115" s="918"/>
      <c r="AS115" s="918"/>
      <c r="AT115" s="918"/>
      <c r="AU115" s="918"/>
      <c r="AV115" s="918"/>
      <c r="AW115" s="918"/>
      <c r="AX115" s="918"/>
      <c r="AY115" s="918"/>
      <c r="AZ115" s="918"/>
      <c r="BA115" s="918"/>
      <c r="BB115" s="918"/>
      <c r="BC115" s="918"/>
      <c r="BD115" s="918"/>
      <c r="BE115" s="918"/>
      <c r="BF115" s="918"/>
      <c r="BG115" s="918"/>
      <c r="BH115" s="918"/>
      <c r="BI115" s="918"/>
      <c r="BJ115" s="919"/>
      <c r="BK115" s="926"/>
      <c r="BL115" s="927"/>
      <c r="BM115" s="927"/>
      <c r="BN115" s="927"/>
      <c r="BO115" s="928"/>
      <c r="BP115" s="935"/>
      <c r="BQ115" s="936"/>
      <c r="BR115" s="936"/>
      <c r="BS115" s="936"/>
      <c r="BT115" s="936"/>
      <c r="BU115" s="936"/>
      <c r="BV115" s="936"/>
      <c r="BW115" s="936"/>
      <c r="BX115" s="937"/>
    </row>
    <row r="116" spans="2:76" s="58" customFormat="1" ht="20.25" customHeight="1">
      <c r="B116" s="900"/>
      <c r="C116" s="901"/>
      <c r="D116" s="907"/>
      <c r="E116" s="908"/>
      <c r="F116" s="908"/>
      <c r="G116" s="908"/>
      <c r="H116" s="908"/>
      <c r="I116" s="908"/>
      <c r="J116" s="908"/>
      <c r="K116" s="908"/>
      <c r="L116" s="908"/>
      <c r="M116" s="908"/>
      <c r="N116" s="908"/>
      <c r="O116" s="908"/>
      <c r="P116" s="908"/>
      <c r="Q116" s="908"/>
      <c r="R116" s="908"/>
      <c r="S116" s="908"/>
      <c r="T116" s="908"/>
      <c r="U116" s="908"/>
      <c r="V116" s="908"/>
      <c r="W116" s="909"/>
      <c r="X116" s="917"/>
      <c r="Y116" s="918"/>
      <c r="Z116" s="918"/>
      <c r="AA116" s="918"/>
      <c r="AB116" s="918"/>
      <c r="AC116" s="918"/>
      <c r="AD116" s="918"/>
      <c r="AE116" s="918"/>
      <c r="AF116" s="918"/>
      <c r="AG116" s="918"/>
      <c r="AH116" s="918"/>
      <c r="AI116" s="918"/>
      <c r="AJ116" s="918"/>
      <c r="AK116" s="918"/>
      <c r="AL116" s="918"/>
      <c r="AM116" s="918"/>
      <c r="AN116" s="918"/>
      <c r="AO116" s="918"/>
      <c r="AP116" s="918"/>
      <c r="AQ116" s="918"/>
      <c r="AR116" s="918"/>
      <c r="AS116" s="918"/>
      <c r="AT116" s="918"/>
      <c r="AU116" s="918"/>
      <c r="AV116" s="918"/>
      <c r="AW116" s="918"/>
      <c r="AX116" s="918"/>
      <c r="AY116" s="918"/>
      <c r="AZ116" s="918"/>
      <c r="BA116" s="918"/>
      <c r="BB116" s="918"/>
      <c r="BC116" s="918"/>
      <c r="BD116" s="918"/>
      <c r="BE116" s="918"/>
      <c r="BF116" s="918"/>
      <c r="BG116" s="918"/>
      <c r="BH116" s="918"/>
      <c r="BI116" s="918"/>
      <c r="BJ116" s="919"/>
      <c r="BK116" s="926"/>
      <c r="BL116" s="927"/>
      <c r="BM116" s="927"/>
      <c r="BN116" s="927"/>
      <c r="BO116" s="928"/>
      <c r="BP116" s="935"/>
      <c r="BQ116" s="936"/>
      <c r="BR116" s="936"/>
      <c r="BS116" s="936"/>
      <c r="BT116" s="936"/>
      <c r="BU116" s="936"/>
      <c r="BV116" s="936"/>
      <c r="BW116" s="936"/>
      <c r="BX116" s="937"/>
    </row>
    <row r="117" spans="2:76" s="58" customFormat="1" ht="20.25" customHeight="1">
      <c r="B117" s="900"/>
      <c r="C117" s="901"/>
      <c r="D117" s="907"/>
      <c r="E117" s="908"/>
      <c r="F117" s="908"/>
      <c r="G117" s="908"/>
      <c r="H117" s="908"/>
      <c r="I117" s="908"/>
      <c r="J117" s="908"/>
      <c r="K117" s="908"/>
      <c r="L117" s="908"/>
      <c r="M117" s="908"/>
      <c r="N117" s="908"/>
      <c r="O117" s="908"/>
      <c r="P117" s="908"/>
      <c r="Q117" s="908"/>
      <c r="R117" s="908"/>
      <c r="S117" s="908"/>
      <c r="T117" s="908"/>
      <c r="U117" s="908"/>
      <c r="V117" s="908"/>
      <c r="W117" s="909"/>
      <c r="X117" s="917"/>
      <c r="Y117" s="918"/>
      <c r="Z117" s="918"/>
      <c r="AA117" s="918"/>
      <c r="AB117" s="918"/>
      <c r="AC117" s="918"/>
      <c r="AD117" s="918"/>
      <c r="AE117" s="918"/>
      <c r="AF117" s="918"/>
      <c r="AG117" s="918"/>
      <c r="AH117" s="918"/>
      <c r="AI117" s="918"/>
      <c r="AJ117" s="918"/>
      <c r="AK117" s="918"/>
      <c r="AL117" s="918"/>
      <c r="AM117" s="918"/>
      <c r="AN117" s="918"/>
      <c r="AO117" s="918"/>
      <c r="AP117" s="918"/>
      <c r="AQ117" s="918"/>
      <c r="AR117" s="918"/>
      <c r="AS117" s="918"/>
      <c r="AT117" s="918"/>
      <c r="AU117" s="918"/>
      <c r="AV117" s="918"/>
      <c r="AW117" s="918"/>
      <c r="AX117" s="918"/>
      <c r="AY117" s="918"/>
      <c r="AZ117" s="918"/>
      <c r="BA117" s="918"/>
      <c r="BB117" s="918"/>
      <c r="BC117" s="918"/>
      <c r="BD117" s="918"/>
      <c r="BE117" s="918"/>
      <c r="BF117" s="918"/>
      <c r="BG117" s="918"/>
      <c r="BH117" s="918"/>
      <c r="BI117" s="918"/>
      <c r="BJ117" s="919"/>
      <c r="BK117" s="926"/>
      <c r="BL117" s="927"/>
      <c r="BM117" s="927"/>
      <c r="BN117" s="927"/>
      <c r="BO117" s="928"/>
      <c r="BP117" s="935"/>
      <c r="BQ117" s="936"/>
      <c r="BR117" s="936"/>
      <c r="BS117" s="936"/>
      <c r="BT117" s="936"/>
      <c r="BU117" s="936"/>
      <c r="BV117" s="936"/>
      <c r="BW117" s="936"/>
      <c r="BX117" s="937"/>
    </row>
    <row r="118" spans="2:76" s="58" customFormat="1" ht="20.25" customHeight="1">
      <c r="B118" s="900"/>
      <c r="C118" s="901"/>
      <c r="D118" s="907"/>
      <c r="E118" s="908"/>
      <c r="F118" s="908"/>
      <c r="G118" s="908"/>
      <c r="H118" s="908"/>
      <c r="I118" s="908"/>
      <c r="J118" s="908"/>
      <c r="K118" s="908"/>
      <c r="L118" s="908"/>
      <c r="M118" s="908"/>
      <c r="N118" s="908"/>
      <c r="O118" s="908"/>
      <c r="P118" s="908"/>
      <c r="Q118" s="908"/>
      <c r="R118" s="908"/>
      <c r="S118" s="908"/>
      <c r="T118" s="908"/>
      <c r="U118" s="908"/>
      <c r="V118" s="908"/>
      <c r="W118" s="909"/>
      <c r="X118" s="917"/>
      <c r="Y118" s="918"/>
      <c r="Z118" s="918"/>
      <c r="AA118" s="918"/>
      <c r="AB118" s="918"/>
      <c r="AC118" s="918"/>
      <c r="AD118" s="918"/>
      <c r="AE118" s="918"/>
      <c r="AF118" s="918"/>
      <c r="AG118" s="918"/>
      <c r="AH118" s="918"/>
      <c r="AI118" s="918"/>
      <c r="AJ118" s="918"/>
      <c r="AK118" s="918"/>
      <c r="AL118" s="918"/>
      <c r="AM118" s="918"/>
      <c r="AN118" s="918"/>
      <c r="AO118" s="918"/>
      <c r="AP118" s="918"/>
      <c r="AQ118" s="918"/>
      <c r="AR118" s="918"/>
      <c r="AS118" s="918"/>
      <c r="AT118" s="918"/>
      <c r="AU118" s="918"/>
      <c r="AV118" s="918"/>
      <c r="AW118" s="918"/>
      <c r="AX118" s="918"/>
      <c r="AY118" s="918"/>
      <c r="AZ118" s="918"/>
      <c r="BA118" s="918"/>
      <c r="BB118" s="918"/>
      <c r="BC118" s="918"/>
      <c r="BD118" s="918"/>
      <c r="BE118" s="918"/>
      <c r="BF118" s="918"/>
      <c r="BG118" s="918"/>
      <c r="BH118" s="918"/>
      <c r="BI118" s="918"/>
      <c r="BJ118" s="919"/>
      <c r="BK118" s="926"/>
      <c r="BL118" s="927"/>
      <c r="BM118" s="927"/>
      <c r="BN118" s="927"/>
      <c r="BO118" s="928"/>
      <c r="BP118" s="935"/>
      <c r="BQ118" s="936"/>
      <c r="BR118" s="936"/>
      <c r="BS118" s="936"/>
      <c r="BT118" s="936"/>
      <c r="BU118" s="936"/>
      <c r="BV118" s="936"/>
      <c r="BW118" s="936"/>
      <c r="BX118" s="937"/>
    </row>
    <row r="119" spans="2:76" s="58" customFormat="1" ht="20.25" customHeight="1">
      <c r="B119" s="902"/>
      <c r="C119" s="903"/>
      <c r="D119" s="910"/>
      <c r="E119" s="911"/>
      <c r="F119" s="911"/>
      <c r="G119" s="911"/>
      <c r="H119" s="911"/>
      <c r="I119" s="911"/>
      <c r="J119" s="911"/>
      <c r="K119" s="911"/>
      <c r="L119" s="911"/>
      <c r="M119" s="911"/>
      <c r="N119" s="911"/>
      <c r="O119" s="911"/>
      <c r="P119" s="911"/>
      <c r="Q119" s="911"/>
      <c r="R119" s="911"/>
      <c r="S119" s="911"/>
      <c r="T119" s="911"/>
      <c r="U119" s="911"/>
      <c r="V119" s="911"/>
      <c r="W119" s="912"/>
      <c r="X119" s="920"/>
      <c r="Y119" s="921"/>
      <c r="Z119" s="921"/>
      <c r="AA119" s="921"/>
      <c r="AB119" s="921"/>
      <c r="AC119" s="921"/>
      <c r="AD119" s="921"/>
      <c r="AE119" s="921"/>
      <c r="AF119" s="921"/>
      <c r="AG119" s="921"/>
      <c r="AH119" s="921"/>
      <c r="AI119" s="921"/>
      <c r="AJ119" s="921"/>
      <c r="AK119" s="921"/>
      <c r="AL119" s="921"/>
      <c r="AM119" s="921"/>
      <c r="AN119" s="921"/>
      <c r="AO119" s="921"/>
      <c r="AP119" s="921"/>
      <c r="AQ119" s="921"/>
      <c r="AR119" s="921"/>
      <c r="AS119" s="921"/>
      <c r="AT119" s="921"/>
      <c r="AU119" s="921"/>
      <c r="AV119" s="921"/>
      <c r="AW119" s="921"/>
      <c r="AX119" s="921"/>
      <c r="AY119" s="921"/>
      <c r="AZ119" s="921"/>
      <c r="BA119" s="921"/>
      <c r="BB119" s="921"/>
      <c r="BC119" s="921"/>
      <c r="BD119" s="921"/>
      <c r="BE119" s="921"/>
      <c r="BF119" s="921"/>
      <c r="BG119" s="921"/>
      <c r="BH119" s="921"/>
      <c r="BI119" s="921"/>
      <c r="BJ119" s="922"/>
      <c r="BK119" s="929"/>
      <c r="BL119" s="930"/>
      <c r="BM119" s="930"/>
      <c r="BN119" s="930"/>
      <c r="BO119" s="931"/>
      <c r="BP119" s="938"/>
      <c r="BQ119" s="939"/>
      <c r="BR119" s="939"/>
      <c r="BS119" s="939"/>
      <c r="BT119" s="939"/>
      <c r="BU119" s="939"/>
      <c r="BV119" s="939"/>
      <c r="BW119" s="939"/>
      <c r="BX119" s="940"/>
    </row>
    <row r="120" spans="2:76" s="58" customFormat="1" ht="20.25" customHeight="1">
      <c r="B120" s="898" t="s">
        <v>93</v>
      </c>
      <c r="C120" s="899"/>
      <c r="D120" s="904"/>
      <c r="E120" s="905"/>
      <c r="F120" s="905"/>
      <c r="G120" s="905"/>
      <c r="H120" s="905"/>
      <c r="I120" s="905"/>
      <c r="J120" s="905"/>
      <c r="K120" s="905"/>
      <c r="L120" s="905"/>
      <c r="M120" s="905"/>
      <c r="N120" s="905"/>
      <c r="O120" s="905"/>
      <c r="P120" s="905"/>
      <c r="Q120" s="905"/>
      <c r="R120" s="905"/>
      <c r="S120" s="905"/>
      <c r="T120" s="905"/>
      <c r="U120" s="905"/>
      <c r="V120" s="905"/>
      <c r="W120" s="906"/>
      <c r="X120" s="914"/>
      <c r="Y120" s="915"/>
      <c r="Z120" s="915"/>
      <c r="AA120" s="915"/>
      <c r="AB120" s="915"/>
      <c r="AC120" s="915"/>
      <c r="AD120" s="915"/>
      <c r="AE120" s="915"/>
      <c r="AF120" s="915"/>
      <c r="AG120" s="915"/>
      <c r="AH120" s="915"/>
      <c r="AI120" s="915"/>
      <c r="AJ120" s="915"/>
      <c r="AK120" s="915"/>
      <c r="AL120" s="915"/>
      <c r="AM120" s="915"/>
      <c r="AN120" s="915"/>
      <c r="AO120" s="915"/>
      <c r="AP120" s="915"/>
      <c r="AQ120" s="915"/>
      <c r="AR120" s="915"/>
      <c r="AS120" s="915"/>
      <c r="AT120" s="915"/>
      <c r="AU120" s="915"/>
      <c r="AV120" s="915"/>
      <c r="AW120" s="915"/>
      <c r="AX120" s="915"/>
      <c r="AY120" s="915"/>
      <c r="AZ120" s="915"/>
      <c r="BA120" s="915"/>
      <c r="BB120" s="915"/>
      <c r="BC120" s="915"/>
      <c r="BD120" s="915"/>
      <c r="BE120" s="915"/>
      <c r="BF120" s="915"/>
      <c r="BG120" s="915"/>
      <c r="BH120" s="915"/>
      <c r="BI120" s="915"/>
      <c r="BJ120" s="916"/>
      <c r="BK120" s="923"/>
      <c r="BL120" s="924"/>
      <c r="BM120" s="924"/>
      <c r="BN120" s="924"/>
      <c r="BO120" s="925"/>
      <c r="BP120" s="932"/>
      <c r="BQ120" s="933"/>
      <c r="BR120" s="933"/>
      <c r="BS120" s="933"/>
      <c r="BT120" s="933"/>
      <c r="BU120" s="933"/>
      <c r="BV120" s="933"/>
      <c r="BW120" s="933"/>
      <c r="BX120" s="934"/>
    </row>
    <row r="121" spans="2:76" s="58" customFormat="1" ht="20.25" customHeight="1">
      <c r="B121" s="900"/>
      <c r="C121" s="901"/>
      <c r="D121" s="907"/>
      <c r="E121" s="908"/>
      <c r="F121" s="908"/>
      <c r="G121" s="908"/>
      <c r="H121" s="908"/>
      <c r="I121" s="908"/>
      <c r="J121" s="908"/>
      <c r="K121" s="908"/>
      <c r="L121" s="908"/>
      <c r="M121" s="908"/>
      <c r="N121" s="908"/>
      <c r="O121" s="908"/>
      <c r="P121" s="908"/>
      <c r="Q121" s="908"/>
      <c r="R121" s="908"/>
      <c r="S121" s="908"/>
      <c r="T121" s="908"/>
      <c r="U121" s="908"/>
      <c r="V121" s="908"/>
      <c r="W121" s="909"/>
      <c r="X121" s="917"/>
      <c r="Y121" s="918"/>
      <c r="Z121" s="918"/>
      <c r="AA121" s="918"/>
      <c r="AB121" s="918"/>
      <c r="AC121" s="918"/>
      <c r="AD121" s="918"/>
      <c r="AE121" s="918"/>
      <c r="AF121" s="918"/>
      <c r="AG121" s="918"/>
      <c r="AH121" s="918"/>
      <c r="AI121" s="918"/>
      <c r="AJ121" s="918"/>
      <c r="AK121" s="918"/>
      <c r="AL121" s="918"/>
      <c r="AM121" s="918"/>
      <c r="AN121" s="918"/>
      <c r="AO121" s="918"/>
      <c r="AP121" s="918"/>
      <c r="AQ121" s="918"/>
      <c r="AR121" s="918"/>
      <c r="AS121" s="918"/>
      <c r="AT121" s="918"/>
      <c r="AU121" s="918"/>
      <c r="AV121" s="918"/>
      <c r="AW121" s="918"/>
      <c r="AX121" s="918"/>
      <c r="AY121" s="918"/>
      <c r="AZ121" s="918"/>
      <c r="BA121" s="918"/>
      <c r="BB121" s="918"/>
      <c r="BC121" s="918"/>
      <c r="BD121" s="918"/>
      <c r="BE121" s="918"/>
      <c r="BF121" s="918"/>
      <c r="BG121" s="918"/>
      <c r="BH121" s="918"/>
      <c r="BI121" s="918"/>
      <c r="BJ121" s="919"/>
      <c r="BK121" s="926"/>
      <c r="BL121" s="927"/>
      <c r="BM121" s="927"/>
      <c r="BN121" s="927"/>
      <c r="BO121" s="928"/>
      <c r="BP121" s="935"/>
      <c r="BQ121" s="936"/>
      <c r="BR121" s="936"/>
      <c r="BS121" s="936"/>
      <c r="BT121" s="936"/>
      <c r="BU121" s="936"/>
      <c r="BV121" s="936"/>
      <c r="BW121" s="936"/>
      <c r="BX121" s="937"/>
    </row>
    <row r="122" spans="2:76" s="58" customFormat="1" ht="20.25" customHeight="1">
      <c r="B122" s="900"/>
      <c r="C122" s="901"/>
      <c r="D122" s="907"/>
      <c r="E122" s="908"/>
      <c r="F122" s="908"/>
      <c r="G122" s="908"/>
      <c r="H122" s="908"/>
      <c r="I122" s="908"/>
      <c r="J122" s="908"/>
      <c r="K122" s="908"/>
      <c r="L122" s="908"/>
      <c r="M122" s="908"/>
      <c r="N122" s="908"/>
      <c r="O122" s="908"/>
      <c r="P122" s="908"/>
      <c r="Q122" s="908"/>
      <c r="R122" s="908"/>
      <c r="S122" s="908"/>
      <c r="T122" s="908"/>
      <c r="U122" s="908"/>
      <c r="V122" s="908"/>
      <c r="W122" s="909"/>
      <c r="X122" s="917"/>
      <c r="Y122" s="918"/>
      <c r="Z122" s="918"/>
      <c r="AA122" s="918"/>
      <c r="AB122" s="918"/>
      <c r="AC122" s="918"/>
      <c r="AD122" s="918"/>
      <c r="AE122" s="918"/>
      <c r="AF122" s="918"/>
      <c r="AG122" s="918"/>
      <c r="AH122" s="918"/>
      <c r="AI122" s="918"/>
      <c r="AJ122" s="918"/>
      <c r="AK122" s="918"/>
      <c r="AL122" s="918"/>
      <c r="AM122" s="918"/>
      <c r="AN122" s="918"/>
      <c r="AO122" s="918"/>
      <c r="AP122" s="918"/>
      <c r="AQ122" s="918"/>
      <c r="AR122" s="918"/>
      <c r="AS122" s="918"/>
      <c r="AT122" s="918"/>
      <c r="AU122" s="918"/>
      <c r="AV122" s="918"/>
      <c r="AW122" s="918"/>
      <c r="AX122" s="918"/>
      <c r="AY122" s="918"/>
      <c r="AZ122" s="918"/>
      <c r="BA122" s="918"/>
      <c r="BB122" s="918"/>
      <c r="BC122" s="918"/>
      <c r="BD122" s="918"/>
      <c r="BE122" s="918"/>
      <c r="BF122" s="918"/>
      <c r="BG122" s="918"/>
      <c r="BH122" s="918"/>
      <c r="BI122" s="918"/>
      <c r="BJ122" s="919"/>
      <c r="BK122" s="926"/>
      <c r="BL122" s="927"/>
      <c r="BM122" s="927"/>
      <c r="BN122" s="927"/>
      <c r="BO122" s="928"/>
      <c r="BP122" s="935"/>
      <c r="BQ122" s="936"/>
      <c r="BR122" s="936"/>
      <c r="BS122" s="936"/>
      <c r="BT122" s="936"/>
      <c r="BU122" s="936"/>
      <c r="BV122" s="936"/>
      <c r="BW122" s="936"/>
      <c r="BX122" s="937"/>
    </row>
    <row r="123" spans="2:76" s="58" customFormat="1" ht="20.25" customHeight="1">
      <c r="B123" s="900"/>
      <c r="C123" s="901"/>
      <c r="D123" s="907"/>
      <c r="E123" s="908"/>
      <c r="F123" s="908"/>
      <c r="G123" s="908"/>
      <c r="H123" s="908"/>
      <c r="I123" s="908"/>
      <c r="J123" s="908"/>
      <c r="K123" s="908"/>
      <c r="L123" s="908"/>
      <c r="M123" s="908"/>
      <c r="N123" s="908"/>
      <c r="O123" s="908"/>
      <c r="P123" s="908"/>
      <c r="Q123" s="908"/>
      <c r="R123" s="908"/>
      <c r="S123" s="908"/>
      <c r="T123" s="908"/>
      <c r="U123" s="908"/>
      <c r="V123" s="908"/>
      <c r="W123" s="909"/>
      <c r="X123" s="917"/>
      <c r="Y123" s="918"/>
      <c r="Z123" s="918"/>
      <c r="AA123" s="918"/>
      <c r="AB123" s="918"/>
      <c r="AC123" s="918"/>
      <c r="AD123" s="918"/>
      <c r="AE123" s="918"/>
      <c r="AF123" s="918"/>
      <c r="AG123" s="918"/>
      <c r="AH123" s="918"/>
      <c r="AI123" s="918"/>
      <c r="AJ123" s="918"/>
      <c r="AK123" s="918"/>
      <c r="AL123" s="918"/>
      <c r="AM123" s="918"/>
      <c r="AN123" s="918"/>
      <c r="AO123" s="918"/>
      <c r="AP123" s="918"/>
      <c r="AQ123" s="918"/>
      <c r="AR123" s="918"/>
      <c r="AS123" s="918"/>
      <c r="AT123" s="918"/>
      <c r="AU123" s="918"/>
      <c r="AV123" s="918"/>
      <c r="AW123" s="918"/>
      <c r="AX123" s="918"/>
      <c r="AY123" s="918"/>
      <c r="AZ123" s="918"/>
      <c r="BA123" s="918"/>
      <c r="BB123" s="918"/>
      <c r="BC123" s="918"/>
      <c r="BD123" s="918"/>
      <c r="BE123" s="918"/>
      <c r="BF123" s="918"/>
      <c r="BG123" s="918"/>
      <c r="BH123" s="918"/>
      <c r="BI123" s="918"/>
      <c r="BJ123" s="919"/>
      <c r="BK123" s="926"/>
      <c r="BL123" s="927"/>
      <c r="BM123" s="927"/>
      <c r="BN123" s="927"/>
      <c r="BO123" s="928"/>
      <c r="BP123" s="935"/>
      <c r="BQ123" s="936"/>
      <c r="BR123" s="936"/>
      <c r="BS123" s="936"/>
      <c r="BT123" s="936"/>
      <c r="BU123" s="936"/>
      <c r="BV123" s="936"/>
      <c r="BW123" s="936"/>
      <c r="BX123" s="937"/>
    </row>
    <row r="124" spans="2:76" s="58" customFormat="1" ht="20.25" customHeight="1">
      <c r="B124" s="900"/>
      <c r="C124" s="901"/>
      <c r="D124" s="907"/>
      <c r="E124" s="908"/>
      <c r="F124" s="908"/>
      <c r="G124" s="908"/>
      <c r="H124" s="908"/>
      <c r="I124" s="908"/>
      <c r="J124" s="908"/>
      <c r="K124" s="908"/>
      <c r="L124" s="908"/>
      <c r="M124" s="908"/>
      <c r="N124" s="908"/>
      <c r="O124" s="908"/>
      <c r="P124" s="908"/>
      <c r="Q124" s="908"/>
      <c r="R124" s="908"/>
      <c r="S124" s="908"/>
      <c r="T124" s="908"/>
      <c r="U124" s="908"/>
      <c r="V124" s="908"/>
      <c r="W124" s="909"/>
      <c r="X124" s="917"/>
      <c r="Y124" s="918"/>
      <c r="Z124" s="918"/>
      <c r="AA124" s="918"/>
      <c r="AB124" s="918"/>
      <c r="AC124" s="918"/>
      <c r="AD124" s="918"/>
      <c r="AE124" s="918"/>
      <c r="AF124" s="918"/>
      <c r="AG124" s="918"/>
      <c r="AH124" s="918"/>
      <c r="AI124" s="918"/>
      <c r="AJ124" s="918"/>
      <c r="AK124" s="918"/>
      <c r="AL124" s="918"/>
      <c r="AM124" s="918"/>
      <c r="AN124" s="918"/>
      <c r="AO124" s="918"/>
      <c r="AP124" s="918"/>
      <c r="AQ124" s="918"/>
      <c r="AR124" s="918"/>
      <c r="AS124" s="918"/>
      <c r="AT124" s="918"/>
      <c r="AU124" s="918"/>
      <c r="AV124" s="918"/>
      <c r="AW124" s="918"/>
      <c r="AX124" s="918"/>
      <c r="AY124" s="918"/>
      <c r="AZ124" s="918"/>
      <c r="BA124" s="918"/>
      <c r="BB124" s="918"/>
      <c r="BC124" s="918"/>
      <c r="BD124" s="918"/>
      <c r="BE124" s="918"/>
      <c r="BF124" s="918"/>
      <c r="BG124" s="918"/>
      <c r="BH124" s="918"/>
      <c r="BI124" s="918"/>
      <c r="BJ124" s="919"/>
      <c r="BK124" s="926"/>
      <c r="BL124" s="927"/>
      <c r="BM124" s="927"/>
      <c r="BN124" s="927"/>
      <c r="BO124" s="928"/>
      <c r="BP124" s="935"/>
      <c r="BQ124" s="936"/>
      <c r="BR124" s="936"/>
      <c r="BS124" s="936"/>
      <c r="BT124" s="936"/>
      <c r="BU124" s="936"/>
      <c r="BV124" s="936"/>
      <c r="BW124" s="936"/>
      <c r="BX124" s="937"/>
    </row>
    <row r="125" spans="2:76" s="58" customFormat="1" ht="20.25" customHeight="1">
      <c r="B125" s="902"/>
      <c r="C125" s="903"/>
      <c r="D125" s="910"/>
      <c r="E125" s="911"/>
      <c r="F125" s="911"/>
      <c r="G125" s="911"/>
      <c r="H125" s="911"/>
      <c r="I125" s="911"/>
      <c r="J125" s="911"/>
      <c r="K125" s="911"/>
      <c r="L125" s="911"/>
      <c r="M125" s="911"/>
      <c r="N125" s="911"/>
      <c r="O125" s="911"/>
      <c r="P125" s="911"/>
      <c r="Q125" s="911"/>
      <c r="R125" s="911"/>
      <c r="S125" s="911"/>
      <c r="T125" s="911"/>
      <c r="U125" s="911"/>
      <c r="V125" s="911"/>
      <c r="W125" s="912"/>
      <c r="X125" s="920"/>
      <c r="Y125" s="921"/>
      <c r="Z125" s="921"/>
      <c r="AA125" s="921"/>
      <c r="AB125" s="921"/>
      <c r="AC125" s="921"/>
      <c r="AD125" s="921"/>
      <c r="AE125" s="921"/>
      <c r="AF125" s="921"/>
      <c r="AG125" s="921"/>
      <c r="AH125" s="921"/>
      <c r="AI125" s="921"/>
      <c r="AJ125" s="921"/>
      <c r="AK125" s="921"/>
      <c r="AL125" s="921"/>
      <c r="AM125" s="921"/>
      <c r="AN125" s="921"/>
      <c r="AO125" s="921"/>
      <c r="AP125" s="921"/>
      <c r="AQ125" s="921"/>
      <c r="AR125" s="921"/>
      <c r="AS125" s="921"/>
      <c r="AT125" s="921"/>
      <c r="AU125" s="921"/>
      <c r="AV125" s="921"/>
      <c r="AW125" s="921"/>
      <c r="AX125" s="921"/>
      <c r="AY125" s="921"/>
      <c r="AZ125" s="921"/>
      <c r="BA125" s="921"/>
      <c r="BB125" s="921"/>
      <c r="BC125" s="921"/>
      <c r="BD125" s="921"/>
      <c r="BE125" s="921"/>
      <c r="BF125" s="921"/>
      <c r="BG125" s="921"/>
      <c r="BH125" s="921"/>
      <c r="BI125" s="921"/>
      <c r="BJ125" s="922"/>
      <c r="BK125" s="929"/>
      <c r="BL125" s="930"/>
      <c r="BM125" s="930"/>
      <c r="BN125" s="930"/>
      <c r="BO125" s="931"/>
      <c r="BP125" s="938"/>
      <c r="BQ125" s="939"/>
      <c r="BR125" s="939"/>
      <c r="BS125" s="939"/>
      <c r="BT125" s="939"/>
      <c r="BU125" s="939"/>
      <c r="BV125" s="939"/>
      <c r="BW125" s="939"/>
      <c r="BX125" s="940"/>
    </row>
    <row r="126" spans="2:76" s="58" customFormat="1" ht="20.25" customHeight="1">
      <c r="B126" s="898" t="s">
        <v>94</v>
      </c>
      <c r="C126" s="899"/>
      <c r="D126" s="904"/>
      <c r="E126" s="905"/>
      <c r="F126" s="905"/>
      <c r="G126" s="905"/>
      <c r="H126" s="905"/>
      <c r="I126" s="905"/>
      <c r="J126" s="905"/>
      <c r="K126" s="905"/>
      <c r="L126" s="905"/>
      <c r="M126" s="905"/>
      <c r="N126" s="905"/>
      <c r="O126" s="905"/>
      <c r="P126" s="905"/>
      <c r="Q126" s="905"/>
      <c r="R126" s="905"/>
      <c r="S126" s="905"/>
      <c r="T126" s="905"/>
      <c r="U126" s="905"/>
      <c r="V126" s="905"/>
      <c r="W126" s="906"/>
      <c r="X126" s="914"/>
      <c r="Y126" s="915"/>
      <c r="Z126" s="915"/>
      <c r="AA126" s="915"/>
      <c r="AB126" s="915"/>
      <c r="AC126" s="915"/>
      <c r="AD126" s="915"/>
      <c r="AE126" s="915"/>
      <c r="AF126" s="915"/>
      <c r="AG126" s="915"/>
      <c r="AH126" s="915"/>
      <c r="AI126" s="915"/>
      <c r="AJ126" s="915"/>
      <c r="AK126" s="915"/>
      <c r="AL126" s="915"/>
      <c r="AM126" s="915"/>
      <c r="AN126" s="915"/>
      <c r="AO126" s="915"/>
      <c r="AP126" s="915"/>
      <c r="AQ126" s="915"/>
      <c r="AR126" s="915"/>
      <c r="AS126" s="915"/>
      <c r="AT126" s="915"/>
      <c r="AU126" s="915"/>
      <c r="AV126" s="915"/>
      <c r="AW126" s="915"/>
      <c r="AX126" s="915"/>
      <c r="AY126" s="915"/>
      <c r="AZ126" s="915"/>
      <c r="BA126" s="915"/>
      <c r="BB126" s="915"/>
      <c r="BC126" s="915"/>
      <c r="BD126" s="915"/>
      <c r="BE126" s="915"/>
      <c r="BF126" s="915"/>
      <c r="BG126" s="915"/>
      <c r="BH126" s="915"/>
      <c r="BI126" s="915"/>
      <c r="BJ126" s="916"/>
      <c r="BK126" s="923"/>
      <c r="BL126" s="924"/>
      <c r="BM126" s="924"/>
      <c r="BN126" s="924"/>
      <c r="BO126" s="925"/>
      <c r="BP126" s="932"/>
      <c r="BQ126" s="933"/>
      <c r="BR126" s="933"/>
      <c r="BS126" s="933"/>
      <c r="BT126" s="933"/>
      <c r="BU126" s="933"/>
      <c r="BV126" s="933"/>
      <c r="BW126" s="933"/>
      <c r="BX126" s="934"/>
    </row>
    <row r="127" spans="2:76" s="58" customFormat="1" ht="20.25" customHeight="1">
      <c r="B127" s="900"/>
      <c r="C127" s="901"/>
      <c r="D127" s="907"/>
      <c r="E127" s="908"/>
      <c r="F127" s="908"/>
      <c r="G127" s="908"/>
      <c r="H127" s="908"/>
      <c r="I127" s="908"/>
      <c r="J127" s="908"/>
      <c r="K127" s="908"/>
      <c r="L127" s="908"/>
      <c r="M127" s="908"/>
      <c r="N127" s="908"/>
      <c r="O127" s="908"/>
      <c r="P127" s="908"/>
      <c r="Q127" s="908"/>
      <c r="R127" s="908"/>
      <c r="S127" s="908"/>
      <c r="T127" s="908"/>
      <c r="U127" s="908"/>
      <c r="V127" s="908"/>
      <c r="W127" s="909"/>
      <c r="X127" s="917"/>
      <c r="Y127" s="918"/>
      <c r="Z127" s="918"/>
      <c r="AA127" s="918"/>
      <c r="AB127" s="918"/>
      <c r="AC127" s="918"/>
      <c r="AD127" s="918"/>
      <c r="AE127" s="918"/>
      <c r="AF127" s="918"/>
      <c r="AG127" s="918"/>
      <c r="AH127" s="918"/>
      <c r="AI127" s="918"/>
      <c r="AJ127" s="918"/>
      <c r="AK127" s="918"/>
      <c r="AL127" s="918"/>
      <c r="AM127" s="918"/>
      <c r="AN127" s="918"/>
      <c r="AO127" s="918"/>
      <c r="AP127" s="918"/>
      <c r="AQ127" s="918"/>
      <c r="AR127" s="918"/>
      <c r="AS127" s="918"/>
      <c r="AT127" s="918"/>
      <c r="AU127" s="918"/>
      <c r="AV127" s="918"/>
      <c r="AW127" s="918"/>
      <c r="AX127" s="918"/>
      <c r="AY127" s="918"/>
      <c r="AZ127" s="918"/>
      <c r="BA127" s="918"/>
      <c r="BB127" s="918"/>
      <c r="BC127" s="918"/>
      <c r="BD127" s="918"/>
      <c r="BE127" s="918"/>
      <c r="BF127" s="918"/>
      <c r="BG127" s="918"/>
      <c r="BH127" s="918"/>
      <c r="BI127" s="918"/>
      <c r="BJ127" s="919"/>
      <c r="BK127" s="926"/>
      <c r="BL127" s="927"/>
      <c r="BM127" s="927"/>
      <c r="BN127" s="927"/>
      <c r="BO127" s="928"/>
      <c r="BP127" s="935"/>
      <c r="BQ127" s="936"/>
      <c r="BR127" s="936"/>
      <c r="BS127" s="936"/>
      <c r="BT127" s="936"/>
      <c r="BU127" s="936"/>
      <c r="BV127" s="936"/>
      <c r="BW127" s="936"/>
      <c r="BX127" s="937"/>
    </row>
    <row r="128" spans="2:76" s="58" customFormat="1" ht="20.25" customHeight="1">
      <c r="B128" s="900"/>
      <c r="C128" s="901"/>
      <c r="D128" s="907"/>
      <c r="E128" s="908"/>
      <c r="F128" s="908"/>
      <c r="G128" s="908"/>
      <c r="H128" s="908"/>
      <c r="I128" s="908"/>
      <c r="J128" s="908"/>
      <c r="K128" s="908"/>
      <c r="L128" s="908"/>
      <c r="M128" s="908"/>
      <c r="N128" s="908"/>
      <c r="O128" s="908"/>
      <c r="P128" s="908"/>
      <c r="Q128" s="908"/>
      <c r="R128" s="908"/>
      <c r="S128" s="908"/>
      <c r="T128" s="908"/>
      <c r="U128" s="908"/>
      <c r="V128" s="908"/>
      <c r="W128" s="909"/>
      <c r="X128" s="917"/>
      <c r="Y128" s="918"/>
      <c r="Z128" s="918"/>
      <c r="AA128" s="918"/>
      <c r="AB128" s="918"/>
      <c r="AC128" s="918"/>
      <c r="AD128" s="918"/>
      <c r="AE128" s="918"/>
      <c r="AF128" s="918"/>
      <c r="AG128" s="918"/>
      <c r="AH128" s="918"/>
      <c r="AI128" s="918"/>
      <c r="AJ128" s="918"/>
      <c r="AK128" s="918"/>
      <c r="AL128" s="918"/>
      <c r="AM128" s="918"/>
      <c r="AN128" s="918"/>
      <c r="AO128" s="918"/>
      <c r="AP128" s="918"/>
      <c r="AQ128" s="918"/>
      <c r="AR128" s="918"/>
      <c r="AS128" s="918"/>
      <c r="AT128" s="918"/>
      <c r="AU128" s="918"/>
      <c r="AV128" s="918"/>
      <c r="AW128" s="918"/>
      <c r="AX128" s="918"/>
      <c r="AY128" s="918"/>
      <c r="AZ128" s="918"/>
      <c r="BA128" s="918"/>
      <c r="BB128" s="918"/>
      <c r="BC128" s="918"/>
      <c r="BD128" s="918"/>
      <c r="BE128" s="918"/>
      <c r="BF128" s="918"/>
      <c r="BG128" s="918"/>
      <c r="BH128" s="918"/>
      <c r="BI128" s="918"/>
      <c r="BJ128" s="919"/>
      <c r="BK128" s="926"/>
      <c r="BL128" s="927"/>
      <c r="BM128" s="927"/>
      <c r="BN128" s="927"/>
      <c r="BO128" s="928"/>
      <c r="BP128" s="935"/>
      <c r="BQ128" s="936"/>
      <c r="BR128" s="936"/>
      <c r="BS128" s="936"/>
      <c r="BT128" s="936"/>
      <c r="BU128" s="936"/>
      <c r="BV128" s="936"/>
      <c r="BW128" s="936"/>
      <c r="BX128" s="937"/>
    </row>
    <row r="129" spans="2:76" s="58" customFormat="1" ht="20.25" customHeight="1">
      <c r="B129" s="900"/>
      <c r="C129" s="901"/>
      <c r="D129" s="907"/>
      <c r="E129" s="908"/>
      <c r="F129" s="908"/>
      <c r="G129" s="908"/>
      <c r="H129" s="908"/>
      <c r="I129" s="908"/>
      <c r="J129" s="908"/>
      <c r="K129" s="908"/>
      <c r="L129" s="908"/>
      <c r="M129" s="908"/>
      <c r="N129" s="908"/>
      <c r="O129" s="908"/>
      <c r="P129" s="908"/>
      <c r="Q129" s="908"/>
      <c r="R129" s="908"/>
      <c r="S129" s="908"/>
      <c r="T129" s="908"/>
      <c r="U129" s="908"/>
      <c r="V129" s="908"/>
      <c r="W129" s="909"/>
      <c r="X129" s="917"/>
      <c r="Y129" s="918"/>
      <c r="Z129" s="918"/>
      <c r="AA129" s="918"/>
      <c r="AB129" s="918"/>
      <c r="AC129" s="918"/>
      <c r="AD129" s="918"/>
      <c r="AE129" s="918"/>
      <c r="AF129" s="918"/>
      <c r="AG129" s="918"/>
      <c r="AH129" s="918"/>
      <c r="AI129" s="918"/>
      <c r="AJ129" s="918"/>
      <c r="AK129" s="918"/>
      <c r="AL129" s="918"/>
      <c r="AM129" s="918"/>
      <c r="AN129" s="918"/>
      <c r="AO129" s="918"/>
      <c r="AP129" s="918"/>
      <c r="AQ129" s="918"/>
      <c r="AR129" s="918"/>
      <c r="AS129" s="918"/>
      <c r="AT129" s="918"/>
      <c r="AU129" s="918"/>
      <c r="AV129" s="918"/>
      <c r="AW129" s="918"/>
      <c r="AX129" s="918"/>
      <c r="AY129" s="918"/>
      <c r="AZ129" s="918"/>
      <c r="BA129" s="918"/>
      <c r="BB129" s="918"/>
      <c r="BC129" s="918"/>
      <c r="BD129" s="918"/>
      <c r="BE129" s="918"/>
      <c r="BF129" s="918"/>
      <c r="BG129" s="918"/>
      <c r="BH129" s="918"/>
      <c r="BI129" s="918"/>
      <c r="BJ129" s="919"/>
      <c r="BK129" s="926"/>
      <c r="BL129" s="927"/>
      <c r="BM129" s="927"/>
      <c r="BN129" s="927"/>
      <c r="BO129" s="928"/>
      <c r="BP129" s="935"/>
      <c r="BQ129" s="936"/>
      <c r="BR129" s="936"/>
      <c r="BS129" s="936"/>
      <c r="BT129" s="936"/>
      <c r="BU129" s="936"/>
      <c r="BV129" s="936"/>
      <c r="BW129" s="936"/>
      <c r="BX129" s="937"/>
    </row>
    <row r="130" spans="2:76" s="58" customFormat="1" ht="20.25" customHeight="1">
      <c r="B130" s="900"/>
      <c r="C130" s="901"/>
      <c r="D130" s="907"/>
      <c r="E130" s="908"/>
      <c r="F130" s="908"/>
      <c r="G130" s="908"/>
      <c r="H130" s="908"/>
      <c r="I130" s="908"/>
      <c r="J130" s="908"/>
      <c r="K130" s="908"/>
      <c r="L130" s="908"/>
      <c r="M130" s="908"/>
      <c r="N130" s="908"/>
      <c r="O130" s="908"/>
      <c r="P130" s="908"/>
      <c r="Q130" s="908"/>
      <c r="R130" s="908"/>
      <c r="S130" s="908"/>
      <c r="T130" s="908"/>
      <c r="U130" s="908"/>
      <c r="V130" s="908"/>
      <c r="W130" s="909"/>
      <c r="X130" s="917"/>
      <c r="Y130" s="918"/>
      <c r="Z130" s="918"/>
      <c r="AA130" s="918"/>
      <c r="AB130" s="918"/>
      <c r="AC130" s="918"/>
      <c r="AD130" s="918"/>
      <c r="AE130" s="918"/>
      <c r="AF130" s="918"/>
      <c r="AG130" s="918"/>
      <c r="AH130" s="918"/>
      <c r="AI130" s="918"/>
      <c r="AJ130" s="918"/>
      <c r="AK130" s="918"/>
      <c r="AL130" s="918"/>
      <c r="AM130" s="918"/>
      <c r="AN130" s="918"/>
      <c r="AO130" s="918"/>
      <c r="AP130" s="918"/>
      <c r="AQ130" s="918"/>
      <c r="AR130" s="918"/>
      <c r="AS130" s="918"/>
      <c r="AT130" s="918"/>
      <c r="AU130" s="918"/>
      <c r="AV130" s="918"/>
      <c r="AW130" s="918"/>
      <c r="AX130" s="918"/>
      <c r="AY130" s="918"/>
      <c r="AZ130" s="918"/>
      <c r="BA130" s="918"/>
      <c r="BB130" s="918"/>
      <c r="BC130" s="918"/>
      <c r="BD130" s="918"/>
      <c r="BE130" s="918"/>
      <c r="BF130" s="918"/>
      <c r="BG130" s="918"/>
      <c r="BH130" s="918"/>
      <c r="BI130" s="918"/>
      <c r="BJ130" s="919"/>
      <c r="BK130" s="926"/>
      <c r="BL130" s="927"/>
      <c r="BM130" s="927"/>
      <c r="BN130" s="927"/>
      <c r="BO130" s="928"/>
      <c r="BP130" s="935"/>
      <c r="BQ130" s="936"/>
      <c r="BR130" s="936"/>
      <c r="BS130" s="936"/>
      <c r="BT130" s="936"/>
      <c r="BU130" s="936"/>
      <c r="BV130" s="936"/>
      <c r="BW130" s="936"/>
      <c r="BX130" s="937"/>
    </row>
    <row r="131" spans="2:76" s="58" customFormat="1" ht="20.25" customHeight="1">
      <c r="B131" s="902"/>
      <c r="C131" s="903"/>
      <c r="D131" s="910"/>
      <c r="E131" s="911"/>
      <c r="F131" s="911"/>
      <c r="G131" s="911"/>
      <c r="H131" s="911"/>
      <c r="I131" s="911"/>
      <c r="J131" s="911"/>
      <c r="K131" s="911"/>
      <c r="L131" s="911"/>
      <c r="M131" s="911"/>
      <c r="N131" s="911"/>
      <c r="O131" s="911"/>
      <c r="P131" s="911"/>
      <c r="Q131" s="911"/>
      <c r="R131" s="911"/>
      <c r="S131" s="911"/>
      <c r="T131" s="911"/>
      <c r="U131" s="911"/>
      <c r="V131" s="911"/>
      <c r="W131" s="912"/>
      <c r="X131" s="920"/>
      <c r="Y131" s="921"/>
      <c r="Z131" s="921"/>
      <c r="AA131" s="921"/>
      <c r="AB131" s="921"/>
      <c r="AC131" s="921"/>
      <c r="AD131" s="921"/>
      <c r="AE131" s="921"/>
      <c r="AF131" s="921"/>
      <c r="AG131" s="921"/>
      <c r="AH131" s="921"/>
      <c r="AI131" s="921"/>
      <c r="AJ131" s="921"/>
      <c r="AK131" s="921"/>
      <c r="AL131" s="921"/>
      <c r="AM131" s="921"/>
      <c r="AN131" s="921"/>
      <c r="AO131" s="921"/>
      <c r="AP131" s="921"/>
      <c r="AQ131" s="921"/>
      <c r="AR131" s="921"/>
      <c r="AS131" s="921"/>
      <c r="AT131" s="921"/>
      <c r="AU131" s="921"/>
      <c r="AV131" s="921"/>
      <c r="AW131" s="921"/>
      <c r="AX131" s="921"/>
      <c r="AY131" s="921"/>
      <c r="AZ131" s="921"/>
      <c r="BA131" s="921"/>
      <c r="BB131" s="921"/>
      <c r="BC131" s="921"/>
      <c r="BD131" s="921"/>
      <c r="BE131" s="921"/>
      <c r="BF131" s="921"/>
      <c r="BG131" s="921"/>
      <c r="BH131" s="921"/>
      <c r="BI131" s="921"/>
      <c r="BJ131" s="922"/>
      <c r="BK131" s="929"/>
      <c r="BL131" s="930"/>
      <c r="BM131" s="930"/>
      <c r="BN131" s="930"/>
      <c r="BO131" s="931"/>
      <c r="BP131" s="938"/>
      <c r="BQ131" s="939"/>
      <c r="BR131" s="939"/>
      <c r="BS131" s="939"/>
      <c r="BT131" s="939"/>
      <c r="BU131" s="939"/>
      <c r="BV131" s="939"/>
      <c r="BW131" s="939"/>
      <c r="BX131" s="940"/>
    </row>
    <row r="132" spans="2:76" s="58" customFormat="1" ht="20.25" customHeight="1">
      <c r="B132" s="969" t="s">
        <v>80</v>
      </c>
      <c r="C132" s="970"/>
      <c r="D132" s="970"/>
      <c r="E132" s="970"/>
      <c r="F132" s="970"/>
      <c r="G132" s="970"/>
      <c r="H132" s="970"/>
      <c r="I132" s="970"/>
      <c r="J132" s="970"/>
      <c r="K132" s="970"/>
      <c r="L132" s="970"/>
      <c r="M132" s="970"/>
      <c r="N132" s="970"/>
      <c r="O132" s="970"/>
      <c r="P132" s="970"/>
      <c r="Q132" s="970"/>
      <c r="R132" s="970"/>
      <c r="S132" s="970"/>
      <c r="T132" s="970"/>
      <c r="U132" s="970"/>
      <c r="V132" s="970"/>
      <c r="W132" s="970"/>
      <c r="X132" s="970"/>
      <c r="Y132" s="970"/>
      <c r="Z132" s="970"/>
      <c r="AA132" s="970"/>
      <c r="AB132" s="970"/>
      <c r="AC132" s="970"/>
      <c r="AD132" s="970"/>
      <c r="AE132" s="970"/>
      <c r="AF132" s="970"/>
      <c r="AG132" s="970"/>
      <c r="AH132" s="970"/>
      <c r="AI132" s="970"/>
      <c r="AJ132" s="970"/>
      <c r="AK132" s="970"/>
      <c r="AL132" s="970"/>
      <c r="AM132" s="970"/>
      <c r="AN132" s="970"/>
      <c r="AO132" s="970"/>
      <c r="AP132" s="970"/>
      <c r="AQ132" s="970"/>
      <c r="AR132" s="970"/>
      <c r="AS132" s="970"/>
      <c r="AT132" s="970"/>
      <c r="AU132" s="970"/>
      <c r="AV132" s="970"/>
      <c r="AW132" s="970"/>
      <c r="AX132" s="970"/>
      <c r="AY132" s="970"/>
      <c r="AZ132" s="970"/>
      <c r="BA132" s="970"/>
      <c r="BB132" s="970"/>
      <c r="BC132" s="970"/>
      <c r="BD132" s="970"/>
      <c r="BE132" s="970"/>
      <c r="BF132" s="970"/>
      <c r="BG132" s="970"/>
      <c r="BH132" s="970"/>
      <c r="BI132" s="970"/>
      <c r="BJ132" s="970"/>
      <c r="BK132" s="970"/>
      <c r="BL132" s="970"/>
      <c r="BM132" s="970"/>
      <c r="BN132" s="970"/>
      <c r="BO132" s="971"/>
      <c r="BP132" s="941">
        <f>SUM(BP12:BP131)</f>
        <v>0</v>
      </c>
      <c r="BQ132" s="942"/>
      <c r="BR132" s="942"/>
      <c r="BS132" s="942"/>
      <c r="BT132" s="942"/>
      <c r="BU132" s="943"/>
      <c r="BV132" s="943"/>
      <c r="BW132" s="943"/>
      <c r="BX132" s="944"/>
    </row>
    <row r="133" spans="2:76" s="58" customFormat="1" ht="20.25" customHeight="1">
      <c r="B133" s="972"/>
      <c r="C133" s="973"/>
      <c r="D133" s="973"/>
      <c r="E133" s="973"/>
      <c r="F133" s="973"/>
      <c r="G133" s="973"/>
      <c r="H133" s="973"/>
      <c r="I133" s="973"/>
      <c r="J133" s="973"/>
      <c r="K133" s="973"/>
      <c r="L133" s="973"/>
      <c r="M133" s="973"/>
      <c r="N133" s="973"/>
      <c r="O133" s="973"/>
      <c r="P133" s="973"/>
      <c r="Q133" s="973"/>
      <c r="R133" s="973"/>
      <c r="S133" s="973"/>
      <c r="T133" s="973"/>
      <c r="U133" s="973"/>
      <c r="V133" s="973"/>
      <c r="W133" s="973"/>
      <c r="X133" s="973"/>
      <c r="Y133" s="973"/>
      <c r="Z133" s="973"/>
      <c r="AA133" s="973"/>
      <c r="AB133" s="973"/>
      <c r="AC133" s="973"/>
      <c r="AD133" s="973"/>
      <c r="AE133" s="973"/>
      <c r="AF133" s="973"/>
      <c r="AG133" s="973"/>
      <c r="AH133" s="973"/>
      <c r="AI133" s="973"/>
      <c r="AJ133" s="973"/>
      <c r="AK133" s="973"/>
      <c r="AL133" s="973"/>
      <c r="AM133" s="973"/>
      <c r="AN133" s="973"/>
      <c r="AO133" s="973"/>
      <c r="AP133" s="973"/>
      <c r="AQ133" s="973"/>
      <c r="AR133" s="973"/>
      <c r="AS133" s="973"/>
      <c r="AT133" s="973"/>
      <c r="AU133" s="973"/>
      <c r="AV133" s="973"/>
      <c r="AW133" s="973"/>
      <c r="AX133" s="973"/>
      <c r="AY133" s="973"/>
      <c r="AZ133" s="973"/>
      <c r="BA133" s="973"/>
      <c r="BB133" s="973"/>
      <c r="BC133" s="973"/>
      <c r="BD133" s="973"/>
      <c r="BE133" s="973"/>
      <c r="BF133" s="973"/>
      <c r="BG133" s="973"/>
      <c r="BH133" s="973"/>
      <c r="BI133" s="973"/>
      <c r="BJ133" s="973"/>
      <c r="BK133" s="973"/>
      <c r="BL133" s="973"/>
      <c r="BM133" s="973"/>
      <c r="BN133" s="973"/>
      <c r="BO133" s="974"/>
      <c r="BP133" s="945"/>
      <c r="BQ133" s="946"/>
      <c r="BR133" s="946"/>
      <c r="BS133" s="946"/>
      <c r="BT133" s="946"/>
      <c r="BU133" s="947"/>
      <c r="BV133" s="947"/>
      <c r="BW133" s="947"/>
      <c r="BX133" s="948"/>
    </row>
    <row r="134" spans="2:76" s="58" customFormat="1" ht="20.25" customHeight="1">
      <c r="B134" s="975"/>
      <c r="C134" s="976"/>
      <c r="D134" s="976"/>
      <c r="E134" s="976"/>
      <c r="F134" s="976"/>
      <c r="G134" s="976"/>
      <c r="H134" s="976"/>
      <c r="I134" s="976"/>
      <c r="J134" s="976"/>
      <c r="K134" s="976"/>
      <c r="L134" s="976"/>
      <c r="M134" s="976"/>
      <c r="N134" s="976"/>
      <c r="O134" s="976"/>
      <c r="P134" s="976"/>
      <c r="Q134" s="976"/>
      <c r="R134" s="976"/>
      <c r="S134" s="976"/>
      <c r="T134" s="976"/>
      <c r="U134" s="976"/>
      <c r="V134" s="976"/>
      <c r="W134" s="976"/>
      <c r="X134" s="976"/>
      <c r="Y134" s="976"/>
      <c r="Z134" s="976"/>
      <c r="AA134" s="976"/>
      <c r="AB134" s="976"/>
      <c r="AC134" s="976"/>
      <c r="AD134" s="976"/>
      <c r="AE134" s="976"/>
      <c r="AF134" s="976"/>
      <c r="AG134" s="976"/>
      <c r="AH134" s="976"/>
      <c r="AI134" s="976"/>
      <c r="AJ134" s="976"/>
      <c r="AK134" s="976"/>
      <c r="AL134" s="976"/>
      <c r="AM134" s="976"/>
      <c r="AN134" s="976"/>
      <c r="AO134" s="976"/>
      <c r="AP134" s="976"/>
      <c r="AQ134" s="976"/>
      <c r="AR134" s="976"/>
      <c r="AS134" s="976"/>
      <c r="AT134" s="976"/>
      <c r="AU134" s="976"/>
      <c r="AV134" s="976"/>
      <c r="AW134" s="976"/>
      <c r="AX134" s="976"/>
      <c r="AY134" s="976"/>
      <c r="AZ134" s="976"/>
      <c r="BA134" s="976"/>
      <c r="BB134" s="976"/>
      <c r="BC134" s="976"/>
      <c r="BD134" s="976"/>
      <c r="BE134" s="976"/>
      <c r="BF134" s="976"/>
      <c r="BG134" s="976"/>
      <c r="BH134" s="976"/>
      <c r="BI134" s="976"/>
      <c r="BJ134" s="976"/>
      <c r="BK134" s="976"/>
      <c r="BL134" s="976"/>
      <c r="BM134" s="976"/>
      <c r="BN134" s="976"/>
      <c r="BO134" s="977"/>
      <c r="BP134" s="949"/>
      <c r="BQ134" s="950"/>
      <c r="BR134" s="950"/>
      <c r="BS134" s="950"/>
      <c r="BT134" s="950"/>
      <c r="BU134" s="950"/>
      <c r="BV134" s="950"/>
      <c r="BW134" s="950"/>
      <c r="BX134" s="951"/>
    </row>
    <row r="135" spans="1:76" s="86" customFormat="1" ht="24">
      <c r="A135" s="79" t="s">
        <v>115</v>
      </c>
      <c r="B135" s="80" t="s">
        <v>78</v>
      </c>
      <c r="C135" s="81"/>
      <c r="D135" s="82"/>
      <c r="E135" s="82"/>
      <c r="F135" s="83"/>
      <c r="G135" s="83"/>
      <c r="H135" s="83"/>
      <c r="I135" s="83"/>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5"/>
      <c r="BD135" s="85"/>
      <c r="BE135" s="85"/>
      <c r="BF135" s="85"/>
      <c r="BG135" s="85"/>
      <c r="BN135" s="87"/>
      <c r="BO135" s="87"/>
      <c r="BP135" s="87"/>
      <c r="BT135" s="87"/>
      <c r="BX135" s="88"/>
    </row>
    <row r="136" spans="1:66" s="91" customFormat="1" ht="20.25" customHeight="1">
      <c r="A136" s="81"/>
      <c r="B136" s="89"/>
      <c r="C136" s="90"/>
      <c r="D136" s="90"/>
      <c r="E136" s="90"/>
      <c r="F136" s="953"/>
      <c r="G136" s="953"/>
      <c r="H136" s="953"/>
      <c r="I136" s="953"/>
      <c r="J136" s="953"/>
      <c r="K136" s="953"/>
      <c r="L136" s="953"/>
      <c r="M136" s="953"/>
      <c r="N136" s="953"/>
      <c r="O136" s="953"/>
      <c r="P136" s="953"/>
      <c r="Q136" s="953"/>
      <c r="R136" s="953"/>
      <c r="S136" s="953"/>
      <c r="T136" s="953"/>
      <c r="U136" s="953"/>
      <c r="V136" s="953"/>
      <c r="W136" s="953"/>
      <c r="X136" s="953"/>
      <c r="Y136" s="953"/>
      <c r="Z136" s="953"/>
      <c r="AA136" s="953"/>
      <c r="AB136" s="953"/>
      <c r="AC136" s="953"/>
      <c r="AD136" s="953"/>
      <c r="AE136" s="953"/>
      <c r="AF136" s="953"/>
      <c r="AG136" s="953"/>
      <c r="AH136" s="953"/>
      <c r="AI136" s="953"/>
      <c r="AJ136" s="953"/>
      <c r="AK136" s="953"/>
      <c r="AL136" s="953"/>
      <c r="AM136" s="953"/>
      <c r="AN136" s="953"/>
      <c r="AO136" s="953"/>
      <c r="AP136" s="953"/>
      <c r="AQ136" s="953"/>
      <c r="AR136" s="953"/>
      <c r="AS136" s="953"/>
      <c r="AT136" s="953"/>
      <c r="AU136" s="953"/>
      <c r="AV136" s="953"/>
      <c r="AW136" s="953"/>
      <c r="AX136" s="953"/>
      <c r="AY136" s="953"/>
      <c r="AZ136" s="953"/>
      <c r="BA136" s="953"/>
      <c r="BB136" s="953"/>
      <c r="BN136" s="92"/>
    </row>
    <row r="137" spans="1:76" s="91" customFormat="1" ht="30" customHeight="1">
      <c r="A137" s="81" t="s">
        <v>116</v>
      </c>
      <c r="B137" s="913" t="s">
        <v>302</v>
      </c>
      <c r="C137" s="913"/>
      <c r="D137" s="913"/>
      <c r="E137" s="913"/>
      <c r="F137" s="913"/>
      <c r="G137" s="913"/>
      <c r="H137" s="913"/>
      <c r="I137" s="913"/>
      <c r="J137" s="913"/>
      <c r="K137" s="913"/>
      <c r="L137" s="913"/>
      <c r="M137" s="913"/>
      <c r="N137" s="913"/>
      <c r="O137" s="913"/>
      <c r="P137" s="913"/>
      <c r="Q137" s="913"/>
      <c r="R137" s="913"/>
      <c r="S137" s="913"/>
      <c r="T137" s="913"/>
      <c r="U137" s="913"/>
      <c r="V137" s="913"/>
      <c r="W137" s="913"/>
      <c r="X137" s="913"/>
      <c r="Y137" s="913"/>
      <c r="Z137" s="913"/>
      <c r="AA137" s="913"/>
      <c r="AB137" s="913"/>
      <c r="AC137" s="913"/>
      <c r="AD137" s="913"/>
      <c r="AE137" s="913"/>
      <c r="AF137" s="913"/>
      <c r="AG137" s="913"/>
      <c r="AH137" s="913"/>
      <c r="AI137" s="913"/>
      <c r="AJ137" s="913"/>
      <c r="AK137" s="913"/>
      <c r="AL137" s="913"/>
      <c r="AM137" s="913"/>
      <c r="AN137" s="913"/>
      <c r="AO137" s="913"/>
      <c r="AP137" s="913"/>
      <c r="AQ137" s="913"/>
      <c r="AR137" s="913"/>
      <c r="AS137" s="913"/>
      <c r="AT137" s="913"/>
      <c r="AU137" s="913"/>
      <c r="AV137" s="913"/>
      <c r="AW137" s="913"/>
      <c r="AX137" s="913"/>
      <c r="AY137" s="913"/>
      <c r="AZ137" s="913"/>
      <c r="BA137" s="913"/>
      <c r="BB137" s="913"/>
      <c r="BC137" s="913"/>
      <c r="BD137" s="913"/>
      <c r="BE137" s="913"/>
      <c r="BF137" s="913"/>
      <c r="BG137" s="913"/>
      <c r="BH137" s="913"/>
      <c r="BI137" s="913"/>
      <c r="BJ137" s="913"/>
      <c r="BK137" s="913"/>
      <c r="BL137" s="913"/>
      <c r="BM137" s="913"/>
      <c r="BN137" s="913"/>
      <c r="BO137" s="913"/>
      <c r="BP137" s="913"/>
      <c r="BQ137" s="913"/>
      <c r="BR137" s="913"/>
      <c r="BS137" s="913"/>
      <c r="BT137" s="913"/>
      <c r="BU137" s="913"/>
      <c r="BV137" s="913"/>
      <c r="BW137" s="913"/>
      <c r="BX137" s="913"/>
    </row>
    <row r="138" spans="1:76" s="91" customFormat="1" ht="32.25" customHeight="1">
      <c r="A138" s="81"/>
      <c r="B138" s="913"/>
      <c r="C138" s="913"/>
      <c r="D138" s="913"/>
      <c r="E138" s="913"/>
      <c r="F138" s="913"/>
      <c r="G138" s="913"/>
      <c r="H138" s="913"/>
      <c r="I138" s="913"/>
      <c r="J138" s="913"/>
      <c r="K138" s="913"/>
      <c r="L138" s="913"/>
      <c r="M138" s="913"/>
      <c r="N138" s="913"/>
      <c r="O138" s="913"/>
      <c r="P138" s="913"/>
      <c r="Q138" s="913"/>
      <c r="R138" s="913"/>
      <c r="S138" s="913"/>
      <c r="T138" s="913"/>
      <c r="U138" s="913"/>
      <c r="V138" s="913"/>
      <c r="W138" s="913"/>
      <c r="X138" s="913"/>
      <c r="Y138" s="913"/>
      <c r="Z138" s="913"/>
      <c r="AA138" s="913"/>
      <c r="AB138" s="913"/>
      <c r="AC138" s="913"/>
      <c r="AD138" s="913"/>
      <c r="AE138" s="913"/>
      <c r="AF138" s="913"/>
      <c r="AG138" s="913"/>
      <c r="AH138" s="913"/>
      <c r="AI138" s="913"/>
      <c r="AJ138" s="913"/>
      <c r="AK138" s="913"/>
      <c r="AL138" s="913"/>
      <c r="AM138" s="913"/>
      <c r="AN138" s="913"/>
      <c r="AO138" s="913"/>
      <c r="AP138" s="913"/>
      <c r="AQ138" s="913"/>
      <c r="AR138" s="913"/>
      <c r="AS138" s="913"/>
      <c r="AT138" s="913"/>
      <c r="AU138" s="913"/>
      <c r="AV138" s="913"/>
      <c r="AW138" s="913"/>
      <c r="AX138" s="913"/>
      <c r="AY138" s="913"/>
      <c r="AZ138" s="913"/>
      <c r="BA138" s="913"/>
      <c r="BB138" s="913"/>
      <c r="BC138" s="913"/>
      <c r="BD138" s="913"/>
      <c r="BE138" s="913"/>
      <c r="BF138" s="913"/>
      <c r="BG138" s="913"/>
      <c r="BH138" s="913"/>
      <c r="BI138" s="913"/>
      <c r="BJ138" s="913"/>
      <c r="BK138" s="913"/>
      <c r="BL138" s="913"/>
      <c r="BM138" s="913"/>
      <c r="BN138" s="913"/>
      <c r="BO138" s="913"/>
      <c r="BP138" s="913"/>
      <c r="BQ138" s="913"/>
      <c r="BR138" s="913"/>
      <c r="BS138" s="913"/>
      <c r="BT138" s="913"/>
      <c r="BU138" s="913"/>
      <c r="BV138" s="913"/>
      <c r="BW138" s="913"/>
      <c r="BX138" s="913"/>
    </row>
    <row r="139" spans="1:66" s="91" customFormat="1" ht="20.25" customHeight="1">
      <c r="A139" s="81"/>
      <c r="B139" s="89"/>
      <c r="C139" s="90"/>
      <c r="D139" s="90"/>
      <c r="E139" s="90"/>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c r="AN139" s="313"/>
      <c r="AO139" s="313"/>
      <c r="AP139" s="313"/>
      <c r="AQ139" s="313"/>
      <c r="AR139" s="313"/>
      <c r="AS139" s="313"/>
      <c r="AT139" s="313"/>
      <c r="AU139" s="313"/>
      <c r="AV139" s="313"/>
      <c r="AW139" s="313"/>
      <c r="AX139" s="313"/>
      <c r="AY139" s="313"/>
      <c r="AZ139" s="313"/>
      <c r="BA139" s="313"/>
      <c r="BB139" s="313"/>
      <c r="BN139" s="92"/>
    </row>
    <row r="140" spans="1:66" s="91" customFormat="1" ht="20.25" customHeight="1">
      <c r="A140" s="81"/>
      <c r="B140" s="89"/>
      <c r="C140" s="90"/>
      <c r="D140" s="90"/>
      <c r="E140" s="90"/>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3"/>
      <c r="AJ140" s="313"/>
      <c r="AK140" s="313"/>
      <c r="AL140" s="313"/>
      <c r="AM140" s="313"/>
      <c r="AN140" s="313"/>
      <c r="AO140" s="313"/>
      <c r="AP140" s="313"/>
      <c r="AQ140" s="313"/>
      <c r="AR140" s="313"/>
      <c r="AS140" s="313"/>
      <c r="AT140" s="313"/>
      <c r="AU140" s="313"/>
      <c r="AV140" s="313"/>
      <c r="AW140" s="313"/>
      <c r="AX140" s="313"/>
      <c r="AY140" s="313"/>
      <c r="AZ140" s="313"/>
      <c r="BA140" s="313"/>
      <c r="BB140" s="313"/>
      <c r="BN140" s="92"/>
    </row>
    <row r="141" spans="1:66" s="91" customFormat="1" ht="20.25" customHeight="1">
      <c r="A141" s="172" t="s">
        <v>130</v>
      </c>
      <c r="B141" s="89"/>
      <c r="C141" s="90"/>
      <c r="D141" s="90"/>
      <c r="E141" s="90"/>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c r="AH141" s="313"/>
      <c r="AI141" s="313"/>
      <c r="AJ141" s="313"/>
      <c r="AK141" s="313"/>
      <c r="AL141" s="313"/>
      <c r="AM141" s="313"/>
      <c r="AN141" s="313"/>
      <c r="AO141" s="313"/>
      <c r="AP141" s="313"/>
      <c r="AQ141" s="313"/>
      <c r="AR141" s="313"/>
      <c r="AS141" s="313"/>
      <c r="AT141" s="313"/>
      <c r="AU141" s="313"/>
      <c r="AV141" s="313"/>
      <c r="AW141" s="313"/>
      <c r="AX141" s="313"/>
      <c r="AY141" s="313"/>
      <c r="AZ141" s="313"/>
      <c r="BA141" s="313"/>
      <c r="BB141" s="313"/>
      <c r="BN141" s="92"/>
    </row>
    <row r="142" spans="1:66" s="91" customFormat="1" ht="20.25" customHeight="1">
      <c r="A142" s="81"/>
      <c r="B142" s="89"/>
      <c r="C142" s="90"/>
      <c r="D142" s="90"/>
      <c r="E142" s="90"/>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c r="AH142" s="313"/>
      <c r="AI142" s="313"/>
      <c r="AJ142" s="313"/>
      <c r="AK142" s="313"/>
      <c r="AL142" s="313"/>
      <c r="AM142" s="313"/>
      <c r="AN142" s="313"/>
      <c r="AO142" s="313"/>
      <c r="AP142" s="313"/>
      <c r="AQ142" s="313"/>
      <c r="AR142" s="313"/>
      <c r="AS142" s="313"/>
      <c r="AT142" s="313"/>
      <c r="AU142" s="313"/>
      <c r="AV142" s="313"/>
      <c r="AW142" s="313"/>
      <c r="AX142" s="313"/>
      <c r="AY142" s="313"/>
      <c r="AZ142" s="313"/>
      <c r="BA142" s="313"/>
      <c r="BB142" s="313"/>
      <c r="BN142" s="92"/>
    </row>
    <row r="143" spans="1:66" s="100" customFormat="1" ht="20.25" customHeight="1">
      <c r="A143" s="95"/>
      <c r="B143" s="96"/>
      <c r="C143" s="55"/>
      <c r="D143" s="94"/>
      <c r="E143" s="94"/>
      <c r="F143" s="94"/>
      <c r="G143" s="94"/>
      <c r="H143" s="94"/>
      <c r="I143" s="94"/>
      <c r="J143" s="94"/>
      <c r="K143" s="94"/>
      <c r="L143" s="94"/>
      <c r="M143" s="94"/>
      <c r="N143" s="94"/>
      <c r="O143" s="94"/>
      <c r="P143" s="94"/>
      <c r="Q143" s="94"/>
      <c r="R143" s="94"/>
      <c r="S143" s="94"/>
      <c r="T143" s="94"/>
      <c r="U143" s="94"/>
      <c r="V143" s="94"/>
      <c r="W143" s="94"/>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8"/>
      <c r="BH143" s="98"/>
      <c r="BI143" s="98"/>
      <c r="BJ143" s="98"/>
      <c r="BK143" s="97"/>
      <c r="BL143" s="97"/>
      <c r="BM143" s="97"/>
      <c r="BN143" s="99"/>
    </row>
    <row r="144" spans="1:66" s="91" customFormat="1" ht="20.25" customHeight="1">
      <c r="A144" s="81"/>
      <c r="B144" s="89"/>
      <c r="C144" s="90"/>
      <c r="D144" s="171" t="s">
        <v>131</v>
      </c>
      <c r="E144" s="90"/>
      <c r="F144" s="90"/>
      <c r="G144" s="90"/>
      <c r="H144" s="90"/>
      <c r="I144" s="90"/>
      <c r="J144" s="90"/>
      <c r="K144" s="90"/>
      <c r="L144" s="90"/>
      <c r="M144" s="90"/>
      <c r="N144" s="90"/>
      <c r="O144" s="90"/>
      <c r="P144" s="90"/>
      <c r="Q144" s="90"/>
      <c r="R144" s="90"/>
      <c r="S144" s="90"/>
      <c r="T144" s="313"/>
      <c r="U144" s="313"/>
      <c r="V144" s="313"/>
      <c r="W144" s="313"/>
      <c r="X144" s="313"/>
      <c r="Y144" s="313"/>
      <c r="Z144" s="313"/>
      <c r="AA144" s="313"/>
      <c r="AB144" s="313"/>
      <c r="AC144" s="313"/>
      <c r="AD144" s="313"/>
      <c r="AE144" s="313"/>
      <c r="AF144" s="313"/>
      <c r="AG144" s="313"/>
      <c r="AH144" s="313"/>
      <c r="AI144" s="313"/>
      <c r="AJ144" s="313"/>
      <c r="AK144" s="313"/>
      <c r="AL144" s="313"/>
      <c r="AM144" s="313"/>
      <c r="AN144" s="313"/>
      <c r="AO144" s="313"/>
      <c r="AP144" s="313"/>
      <c r="AQ144" s="313"/>
      <c r="AR144" s="313"/>
      <c r="AS144" s="313"/>
      <c r="AT144" s="313"/>
      <c r="AU144" s="313"/>
      <c r="AV144" s="313"/>
      <c r="AW144" s="313"/>
      <c r="AX144" s="313"/>
      <c r="AY144" s="313"/>
      <c r="AZ144" s="313"/>
      <c r="BA144" s="313"/>
      <c r="BB144" s="313"/>
      <c r="BC144" s="313"/>
      <c r="BD144" s="313"/>
      <c r="BE144" s="313"/>
      <c r="BF144" s="313"/>
      <c r="BG144" s="952"/>
      <c r="BH144" s="952"/>
      <c r="BI144" s="952"/>
      <c r="BJ144" s="952"/>
      <c r="BK144" s="313"/>
      <c r="BL144" s="313"/>
      <c r="BM144" s="313"/>
      <c r="BN144" s="92"/>
    </row>
    <row r="145" spans="1:66" s="91" customFormat="1" ht="20.25" customHeight="1">
      <c r="A145" s="81"/>
      <c r="B145" s="89"/>
      <c r="C145" s="90"/>
      <c r="D145" s="171"/>
      <c r="E145" s="90"/>
      <c r="F145" s="90"/>
      <c r="G145" s="90"/>
      <c r="H145" s="90"/>
      <c r="I145" s="90"/>
      <c r="J145" s="90"/>
      <c r="K145" s="90"/>
      <c r="L145" s="90"/>
      <c r="M145" s="90"/>
      <c r="N145" s="90"/>
      <c r="O145" s="90"/>
      <c r="P145" s="90"/>
      <c r="Q145" s="90"/>
      <c r="R145" s="90"/>
      <c r="S145" s="90"/>
      <c r="T145" s="386"/>
      <c r="U145" s="386"/>
      <c r="V145" s="386"/>
      <c r="W145" s="386"/>
      <c r="X145" s="386"/>
      <c r="Y145" s="386"/>
      <c r="Z145" s="386"/>
      <c r="AA145" s="386"/>
      <c r="AB145" s="386"/>
      <c r="AC145" s="386"/>
      <c r="AD145" s="386"/>
      <c r="AE145" s="386"/>
      <c r="AF145" s="386"/>
      <c r="AG145" s="386"/>
      <c r="AH145" s="386"/>
      <c r="AI145" s="386"/>
      <c r="AJ145" s="386"/>
      <c r="AK145" s="386"/>
      <c r="AL145" s="386"/>
      <c r="AM145" s="386"/>
      <c r="AN145" s="386"/>
      <c r="AO145" s="386"/>
      <c r="AP145" s="386"/>
      <c r="AQ145" s="386"/>
      <c r="AR145" s="386"/>
      <c r="AS145" s="386"/>
      <c r="AT145" s="386"/>
      <c r="AU145" s="386"/>
      <c r="AV145" s="386"/>
      <c r="AW145" s="386"/>
      <c r="AX145" s="386"/>
      <c r="AY145" s="386"/>
      <c r="AZ145" s="386"/>
      <c r="BA145" s="386"/>
      <c r="BB145" s="386"/>
      <c r="BC145" s="386"/>
      <c r="BD145" s="386"/>
      <c r="BE145" s="386"/>
      <c r="BF145" s="386"/>
      <c r="BG145" s="385"/>
      <c r="BH145" s="385"/>
      <c r="BI145" s="385"/>
      <c r="BJ145" s="385"/>
      <c r="BK145" s="386"/>
      <c r="BL145" s="386"/>
      <c r="BM145" s="386"/>
      <c r="BN145" s="92"/>
    </row>
    <row r="146" spans="1:66" s="91" customFormat="1" ht="20.25" customHeight="1">
      <c r="A146" s="81"/>
      <c r="B146" s="89"/>
      <c r="C146" s="90"/>
      <c r="D146" s="171" t="s">
        <v>397</v>
      </c>
      <c r="E146" s="90"/>
      <c r="F146" s="90"/>
      <c r="G146" s="90"/>
      <c r="H146" s="90"/>
      <c r="I146" s="90"/>
      <c r="J146" s="90"/>
      <c r="K146" s="90"/>
      <c r="L146" s="90"/>
      <c r="M146" s="90"/>
      <c r="N146" s="90"/>
      <c r="O146" s="90"/>
      <c r="P146" s="90"/>
      <c r="Q146" s="90"/>
      <c r="R146" s="90"/>
      <c r="S146" s="90"/>
      <c r="T146" s="386"/>
      <c r="U146" s="386"/>
      <c r="V146" s="386"/>
      <c r="W146" s="386"/>
      <c r="X146" s="386"/>
      <c r="Y146" s="386"/>
      <c r="Z146" s="386"/>
      <c r="AA146" s="386"/>
      <c r="AB146" s="386"/>
      <c r="AC146" s="386"/>
      <c r="AD146" s="386"/>
      <c r="AE146" s="386"/>
      <c r="AF146" s="386"/>
      <c r="AG146" s="386"/>
      <c r="AH146" s="386"/>
      <c r="AI146" s="386"/>
      <c r="AJ146" s="386"/>
      <c r="AK146" s="386"/>
      <c r="AL146" s="386"/>
      <c r="AM146" s="386"/>
      <c r="AN146" s="386"/>
      <c r="AO146" s="386"/>
      <c r="AP146" s="386"/>
      <c r="AQ146" s="386"/>
      <c r="AR146" s="386"/>
      <c r="AS146" s="386"/>
      <c r="AT146" s="386"/>
      <c r="AU146" s="386"/>
      <c r="AV146" s="386"/>
      <c r="AW146" s="386"/>
      <c r="AX146" s="386"/>
      <c r="AY146" s="386"/>
      <c r="AZ146" s="386"/>
      <c r="BA146" s="386"/>
      <c r="BB146" s="386"/>
      <c r="BC146" s="386"/>
      <c r="BD146" s="386"/>
      <c r="BE146" s="386"/>
      <c r="BF146" s="386"/>
      <c r="BG146" s="385"/>
      <c r="BH146" s="385"/>
      <c r="BI146" s="385"/>
      <c r="BJ146" s="385"/>
      <c r="BK146" s="386"/>
      <c r="BL146" s="386"/>
      <c r="BM146" s="386"/>
      <c r="BN146" s="92"/>
    </row>
    <row r="147" spans="1:66" s="91" customFormat="1" ht="20.25" customHeight="1">
      <c r="A147" s="81"/>
      <c r="B147" s="89"/>
      <c r="C147" s="90"/>
      <c r="D147" s="171" t="s">
        <v>398</v>
      </c>
      <c r="E147" s="90"/>
      <c r="F147" s="90"/>
      <c r="G147" s="90"/>
      <c r="H147" s="90"/>
      <c r="I147" s="90"/>
      <c r="J147" s="90"/>
      <c r="K147" s="90"/>
      <c r="L147" s="90"/>
      <c r="M147" s="90"/>
      <c r="N147" s="90"/>
      <c r="O147" s="90"/>
      <c r="P147" s="90"/>
      <c r="Q147" s="90"/>
      <c r="R147" s="90"/>
      <c r="S147" s="90"/>
      <c r="T147" s="386"/>
      <c r="U147" s="386"/>
      <c r="V147" s="386"/>
      <c r="W147" s="386"/>
      <c r="X147" s="386"/>
      <c r="Y147" s="386"/>
      <c r="Z147" s="386"/>
      <c r="AA147" s="386"/>
      <c r="AB147" s="386"/>
      <c r="AC147" s="386"/>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5"/>
      <c r="BH147" s="385"/>
      <c r="BI147" s="385"/>
      <c r="BJ147" s="385"/>
      <c r="BK147" s="386"/>
      <c r="BL147" s="386"/>
      <c r="BM147" s="386"/>
      <c r="BN147" s="92"/>
    </row>
    <row r="148" spans="1:66" s="91" customFormat="1" ht="20.25" customHeight="1">
      <c r="A148" s="81"/>
      <c r="B148" s="89"/>
      <c r="C148" s="90"/>
      <c r="D148" s="171" t="s">
        <v>399</v>
      </c>
      <c r="E148" s="90"/>
      <c r="F148" s="90"/>
      <c r="G148" s="90"/>
      <c r="H148" s="90"/>
      <c r="I148" s="90"/>
      <c r="J148" s="90"/>
      <c r="K148" s="90"/>
      <c r="L148" s="90"/>
      <c r="M148" s="90"/>
      <c r="N148" s="90"/>
      <c r="O148" s="90"/>
      <c r="P148" s="90"/>
      <c r="Q148" s="90"/>
      <c r="R148" s="90"/>
      <c r="S148" s="90"/>
      <c r="T148" s="386"/>
      <c r="U148" s="386"/>
      <c r="V148" s="386"/>
      <c r="W148" s="386"/>
      <c r="X148" s="386"/>
      <c r="Y148" s="386"/>
      <c r="Z148" s="386"/>
      <c r="AA148" s="386"/>
      <c r="AB148" s="386"/>
      <c r="AC148" s="386"/>
      <c r="AD148" s="386"/>
      <c r="AE148" s="386"/>
      <c r="AF148" s="386"/>
      <c r="AG148" s="386"/>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5"/>
      <c r="BH148" s="385"/>
      <c r="BI148" s="385"/>
      <c r="BJ148" s="385"/>
      <c r="BK148" s="386"/>
      <c r="BL148" s="386"/>
      <c r="BM148" s="386"/>
      <c r="BN148" s="92"/>
    </row>
    <row r="149" spans="1:66" s="91" customFormat="1" ht="20.25" customHeight="1">
      <c r="A149" s="81"/>
      <c r="B149" s="89"/>
      <c r="C149" s="90"/>
      <c r="D149" s="171" t="s">
        <v>400</v>
      </c>
      <c r="E149" s="90"/>
      <c r="F149" s="90"/>
      <c r="G149" s="90"/>
      <c r="H149" s="90"/>
      <c r="I149" s="90"/>
      <c r="J149" s="90"/>
      <c r="K149" s="90"/>
      <c r="L149" s="90"/>
      <c r="M149" s="90"/>
      <c r="N149" s="90"/>
      <c r="O149" s="90"/>
      <c r="P149" s="90"/>
      <c r="Q149" s="90"/>
      <c r="R149" s="90"/>
      <c r="S149" s="90"/>
      <c r="T149" s="386"/>
      <c r="U149" s="386"/>
      <c r="V149" s="386"/>
      <c r="W149" s="386"/>
      <c r="X149" s="386"/>
      <c r="Y149" s="386"/>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5"/>
      <c r="BH149" s="385"/>
      <c r="BI149" s="385"/>
      <c r="BJ149" s="385"/>
      <c r="BK149" s="386"/>
      <c r="BL149" s="386"/>
      <c r="BM149" s="386"/>
      <c r="BN149" s="92"/>
    </row>
    <row r="150" spans="1:66" s="91" customFormat="1" ht="20.25" customHeight="1">
      <c r="A150" s="81"/>
      <c r="B150" s="89"/>
      <c r="C150" s="90"/>
      <c r="D150" s="171" t="s">
        <v>401</v>
      </c>
      <c r="E150" s="90"/>
      <c r="F150" s="90"/>
      <c r="G150" s="90"/>
      <c r="H150" s="90"/>
      <c r="I150" s="90"/>
      <c r="J150" s="90"/>
      <c r="K150" s="90"/>
      <c r="L150" s="90"/>
      <c r="M150" s="90"/>
      <c r="N150" s="90"/>
      <c r="O150" s="90"/>
      <c r="P150" s="90"/>
      <c r="Q150" s="90"/>
      <c r="R150" s="90"/>
      <c r="S150" s="90"/>
      <c r="T150" s="386"/>
      <c r="U150" s="386"/>
      <c r="V150" s="386"/>
      <c r="W150" s="386"/>
      <c r="X150" s="386"/>
      <c r="Y150" s="386"/>
      <c r="Z150" s="386"/>
      <c r="AA150" s="386"/>
      <c r="AB150" s="386"/>
      <c r="AC150" s="386"/>
      <c r="AD150" s="386"/>
      <c r="AE150" s="386"/>
      <c r="AF150" s="386"/>
      <c r="AG150" s="386"/>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5"/>
      <c r="BH150" s="385"/>
      <c r="BI150" s="385"/>
      <c r="BJ150" s="385"/>
      <c r="BK150" s="386"/>
      <c r="BL150" s="386"/>
      <c r="BM150" s="386"/>
      <c r="BN150" s="92"/>
    </row>
    <row r="151" spans="1:66" s="91" customFormat="1" ht="20.25" customHeight="1">
      <c r="A151" s="81"/>
      <c r="B151" s="89"/>
      <c r="C151" s="90"/>
      <c r="D151" s="171" t="s">
        <v>402</v>
      </c>
      <c r="E151" s="90"/>
      <c r="F151" s="90"/>
      <c r="G151" s="90"/>
      <c r="H151" s="90"/>
      <c r="I151" s="90"/>
      <c r="J151" s="90"/>
      <c r="K151" s="90"/>
      <c r="L151" s="90"/>
      <c r="M151" s="90"/>
      <c r="N151" s="90"/>
      <c r="O151" s="90"/>
      <c r="P151" s="90"/>
      <c r="Q151" s="90"/>
      <c r="R151" s="90"/>
      <c r="S151" s="90"/>
      <c r="T151" s="386"/>
      <c r="U151" s="386"/>
      <c r="V151" s="386"/>
      <c r="W151" s="386"/>
      <c r="X151" s="386"/>
      <c r="Y151" s="386"/>
      <c r="Z151" s="386"/>
      <c r="AA151" s="386"/>
      <c r="AB151" s="386"/>
      <c r="AC151" s="386"/>
      <c r="AD151" s="386"/>
      <c r="AE151" s="386"/>
      <c r="AF151" s="386"/>
      <c r="AG151" s="386"/>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5"/>
      <c r="BH151" s="385"/>
      <c r="BI151" s="385"/>
      <c r="BJ151" s="385"/>
      <c r="BK151" s="386"/>
      <c r="BL151" s="386"/>
      <c r="BM151" s="386"/>
      <c r="BN151" s="92"/>
    </row>
    <row r="152" spans="1:66" s="91" customFormat="1" ht="20.25" customHeight="1">
      <c r="A152" s="81"/>
      <c r="B152" s="89"/>
      <c r="C152" s="90"/>
      <c r="D152" s="171" t="s">
        <v>403</v>
      </c>
      <c r="E152" s="90"/>
      <c r="F152" s="90"/>
      <c r="G152" s="90"/>
      <c r="H152" s="90"/>
      <c r="I152" s="90"/>
      <c r="J152" s="90"/>
      <c r="K152" s="90"/>
      <c r="L152" s="90"/>
      <c r="M152" s="90"/>
      <c r="N152" s="90"/>
      <c r="O152" s="90"/>
      <c r="P152" s="90"/>
      <c r="Q152" s="90"/>
      <c r="R152" s="90"/>
      <c r="S152" s="90"/>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5"/>
      <c r="BH152" s="385"/>
      <c r="BI152" s="385"/>
      <c r="BJ152" s="385"/>
      <c r="BK152" s="386"/>
      <c r="BL152" s="386"/>
      <c r="BM152" s="386"/>
      <c r="BN152" s="92"/>
    </row>
    <row r="153" spans="1:66" s="91" customFormat="1" ht="20.25" customHeight="1">
      <c r="A153" s="81"/>
      <c r="B153" s="89"/>
      <c r="C153" s="90"/>
      <c r="D153" s="171" t="s">
        <v>409</v>
      </c>
      <c r="E153" s="90"/>
      <c r="F153" s="90"/>
      <c r="G153" s="90"/>
      <c r="H153" s="90"/>
      <c r="I153" s="90"/>
      <c r="J153" s="90"/>
      <c r="K153" s="90"/>
      <c r="L153" s="90"/>
      <c r="M153" s="90"/>
      <c r="N153" s="90"/>
      <c r="O153" s="90"/>
      <c r="P153" s="90"/>
      <c r="Q153" s="90"/>
      <c r="R153" s="90"/>
      <c r="S153" s="90"/>
      <c r="T153" s="386"/>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5"/>
      <c r="BH153" s="385"/>
      <c r="BI153" s="385"/>
      <c r="BJ153" s="385"/>
      <c r="BK153" s="386"/>
      <c r="BL153" s="386"/>
      <c r="BM153" s="386"/>
      <c r="BN153" s="92"/>
    </row>
    <row r="154" spans="1:66" s="91" customFormat="1" ht="20.25" customHeight="1">
      <c r="A154" s="81"/>
      <c r="B154" s="89"/>
      <c r="C154" s="90"/>
      <c r="D154" s="171" t="s">
        <v>404</v>
      </c>
      <c r="E154" s="90"/>
      <c r="F154" s="90"/>
      <c r="G154" s="90"/>
      <c r="H154" s="90"/>
      <c r="I154" s="90"/>
      <c r="J154" s="90"/>
      <c r="K154" s="90"/>
      <c r="L154" s="90"/>
      <c r="M154" s="90"/>
      <c r="N154" s="90"/>
      <c r="O154" s="90"/>
      <c r="P154" s="90"/>
      <c r="Q154" s="90"/>
      <c r="R154" s="90"/>
      <c r="S154" s="90"/>
      <c r="T154" s="425"/>
      <c r="U154" s="425"/>
      <c r="V154" s="425"/>
      <c r="W154" s="425"/>
      <c r="X154" s="425"/>
      <c r="Y154" s="425"/>
      <c r="Z154" s="425"/>
      <c r="AA154" s="425"/>
      <c r="AB154" s="425"/>
      <c r="AC154" s="425"/>
      <c r="AD154" s="425"/>
      <c r="AE154" s="425"/>
      <c r="AF154" s="425"/>
      <c r="AG154" s="425"/>
      <c r="AH154" s="425"/>
      <c r="AI154" s="425"/>
      <c r="AJ154" s="425"/>
      <c r="AK154" s="425"/>
      <c r="AL154" s="425"/>
      <c r="AM154" s="425"/>
      <c r="AN154" s="425"/>
      <c r="AO154" s="425"/>
      <c r="AP154" s="425"/>
      <c r="AQ154" s="425"/>
      <c r="AR154" s="425"/>
      <c r="AS154" s="425"/>
      <c r="AT154" s="425"/>
      <c r="AU154" s="425"/>
      <c r="AV154" s="425"/>
      <c r="AW154" s="425"/>
      <c r="AX154" s="425"/>
      <c r="AY154" s="425"/>
      <c r="AZ154" s="425"/>
      <c r="BA154" s="425"/>
      <c r="BB154" s="425"/>
      <c r="BC154" s="425"/>
      <c r="BD154" s="425"/>
      <c r="BE154" s="425"/>
      <c r="BF154" s="425"/>
      <c r="BG154" s="424"/>
      <c r="BH154" s="424"/>
      <c r="BI154" s="424"/>
      <c r="BJ154" s="424"/>
      <c r="BK154" s="425"/>
      <c r="BL154" s="425"/>
      <c r="BM154" s="425"/>
      <c r="BN154" s="92"/>
    </row>
    <row r="155" spans="1:66" s="91" customFormat="1" ht="20.25" customHeight="1">
      <c r="A155" s="81"/>
      <c r="B155" s="89"/>
      <c r="C155" s="90"/>
      <c r="D155" s="171" t="s">
        <v>405</v>
      </c>
      <c r="E155" s="90"/>
      <c r="F155" s="90"/>
      <c r="G155" s="90"/>
      <c r="H155" s="90"/>
      <c r="I155" s="90"/>
      <c r="J155" s="90"/>
      <c r="K155" s="90"/>
      <c r="L155" s="90"/>
      <c r="M155" s="90"/>
      <c r="N155" s="90"/>
      <c r="O155" s="90"/>
      <c r="P155" s="90"/>
      <c r="Q155" s="90"/>
      <c r="R155" s="90"/>
      <c r="S155" s="90"/>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4"/>
      <c r="BH155" s="424"/>
      <c r="BI155" s="424"/>
      <c r="BJ155" s="424"/>
      <c r="BK155" s="425"/>
      <c r="BL155" s="425"/>
      <c r="BM155" s="425"/>
      <c r="BN155" s="92"/>
    </row>
    <row r="156" spans="1:66" s="91" customFormat="1" ht="20.25" customHeight="1">
      <c r="A156" s="81"/>
      <c r="B156" s="89"/>
      <c r="C156" s="90"/>
      <c r="D156" s="171" t="s">
        <v>406</v>
      </c>
      <c r="E156" s="90"/>
      <c r="F156" s="90"/>
      <c r="G156" s="90"/>
      <c r="H156" s="90"/>
      <c r="I156" s="90"/>
      <c r="J156" s="90"/>
      <c r="K156" s="90"/>
      <c r="L156" s="90"/>
      <c r="M156" s="90"/>
      <c r="N156" s="90"/>
      <c r="O156" s="90"/>
      <c r="P156" s="90"/>
      <c r="Q156" s="90"/>
      <c r="R156" s="90"/>
      <c r="S156" s="90"/>
      <c r="T156" s="425"/>
      <c r="U156" s="425"/>
      <c r="V156" s="425"/>
      <c r="W156" s="425"/>
      <c r="X156" s="425"/>
      <c r="Y156" s="425"/>
      <c r="Z156" s="425"/>
      <c r="AA156" s="425"/>
      <c r="AB156" s="425"/>
      <c r="AC156" s="425"/>
      <c r="AD156" s="425"/>
      <c r="AE156" s="425"/>
      <c r="AF156" s="425"/>
      <c r="AG156" s="425"/>
      <c r="AH156" s="425"/>
      <c r="AI156" s="425"/>
      <c r="AJ156" s="425"/>
      <c r="AK156" s="425"/>
      <c r="AL156" s="425"/>
      <c r="AM156" s="425"/>
      <c r="AN156" s="425"/>
      <c r="AO156" s="425"/>
      <c r="AP156" s="425"/>
      <c r="AQ156" s="425"/>
      <c r="AR156" s="425"/>
      <c r="AS156" s="425"/>
      <c r="AT156" s="425"/>
      <c r="AU156" s="425"/>
      <c r="AV156" s="425"/>
      <c r="AW156" s="425"/>
      <c r="AX156" s="425"/>
      <c r="AY156" s="425"/>
      <c r="AZ156" s="425"/>
      <c r="BA156" s="425"/>
      <c r="BB156" s="425"/>
      <c r="BC156" s="425"/>
      <c r="BD156" s="425"/>
      <c r="BE156" s="425"/>
      <c r="BF156" s="425"/>
      <c r="BG156" s="424"/>
      <c r="BH156" s="424"/>
      <c r="BI156" s="424"/>
      <c r="BJ156" s="424"/>
      <c r="BK156" s="425"/>
      <c r="BL156" s="425"/>
      <c r="BM156" s="425"/>
      <c r="BN156" s="92"/>
    </row>
    <row r="157" spans="1:66" s="91" customFormat="1" ht="20.25" customHeight="1">
      <c r="A157" s="81"/>
      <c r="B157" s="89"/>
      <c r="C157" s="90"/>
      <c r="D157" s="171" t="s">
        <v>407</v>
      </c>
      <c r="E157" s="90"/>
      <c r="F157" s="90"/>
      <c r="G157" s="90"/>
      <c r="H157" s="90"/>
      <c r="I157" s="90"/>
      <c r="J157" s="90"/>
      <c r="K157" s="90"/>
      <c r="L157" s="90"/>
      <c r="M157" s="90"/>
      <c r="N157" s="90"/>
      <c r="O157" s="90"/>
      <c r="P157" s="90"/>
      <c r="Q157" s="90"/>
      <c r="R157" s="90"/>
      <c r="S157" s="90"/>
      <c r="T157" s="425"/>
      <c r="U157" s="425"/>
      <c r="V157" s="425"/>
      <c r="W157" s="425"/>
      <c r="X157" s="425"/>
      <c r="Y157" s="425"/>
      <c r="Z157" s="425"/>
      <c r="AA157" s="425"/>
      <c r="AB157" s="425"/>
      <c r="AC157" s="425"/>
      <c r="AD157" s="425"/>
      <c r="AE157" s="425"/>
      <c r="AF157" s="425"/>
      <c r="AG157" s="425"/>
      <c r="AH157" s="425"/>
      <c r="AI157" s="425"/>
      <c r="AJ157" s="425"/>
      <c r="AK157" s="425"/>
      <c r="AL157" s="425"/>
      <c r="AM157" s="425"/>
      <c r="AN157" s="425"/>
      <c r="AO157" s="425"/>
      <c r="AP157" s="425"/>
      <c r="AQ157" s="425"/>
      <c r="AR157" s="425"/>
      <c r="AS157" s="425"/>
      <c r="AT157" s="425"/>
      <c r="AU157" s="425"/>
      <c r="AV157" s="425"/>
      <c r="AW157" s="425"/>
      <c r="AX157" s="425"/>
      <c r="AY157" s="425"/>
      <c r="AZ157" s="425"/>
      <c r="BA157" s="425"/>
      <c r="BB157" s="425"/>
      <c r="BC157" s="425"/>
      <c r="BD157" s="425"/>
      <c r="BE157" s="425"/>
      <c r="BF157" s="425"/>
      <c r="BG157" s="424"/>
      <c r="BH157" s="424"/>
      <c r="BI157" s="424"/>
      <c r="BJ157" s="424"/>
      <c r="BK157" s="425"/>
      <c r="BL157" s="425"/>
      <c r="BM157" s="425"/>
      <c r="BN157" s="92"/>
    </row>
    <row r="158" spans="1:66" s="91" customFormat="1" ht="20.25" customHeight="1">
      <c r="A158" s="81"/>
      <c r="B158" s="89"/>
      <c r="C158" s="90"/>
      <c r="D158" s="171" t="s">
        <v>408</v>
      </c>
      <c r="E158" s="90"/>
      <c r="F158" s="90"/>
      <c r="G158" s="90"/>
      <c r="H158" s="90"/>
      <c r="I158" s="90"/>
      <c r="J158" s="90"/>
      <c r="K158" s="90"/>
      <c r="L158" s="90"/>
      <c r="M158" s="90"/>
      <c r="N158" s="90"/>
      <c r="O158" s="90"/>
      <c r="P158" s="90"/>
      <c r="Q158" s="90"/>
      <c r="R158" s="90"/>
      <c r="S158" s="90"/>
      <c r="T158" s="425"/>
      <c r="U158" s="425"/>
      <c r="V158" s="425"/>
      <c r="W158" s="425"/>
      <c r="X158" s="425"/>
      <c r="Y158" s="425"/>
      <c r="Z158" s="425"/>
      <c r="AA158" s="425"/>
      <c r="AB158" s="425"/>
      <c r="AC158" s="425"/>
      <c r="AD158" s="425"/>
      <c r="AE158" s="425"/>
      <c r="AF158" s="425"/>
      <c r="AG158" s="425"/>
      <c r="AH158" s="425"/>
      <c r="AI158" s="425"/>
      <c r="AJ158" s="425"/>
      <c r="AK158" s="425"/>
      <c r="AL158" s="425"/>
      <c r="AM158" s="425"/>
      <c r="AN158" s="425"/>
      <c r="AO158" s="425"/>
      <c r="AP158" s="425"/>
      <c r="AQ158" s="425"/>
      <c r="AR158" s="425"/>
      <c r="AS158" s="425"/>
      <c r="AT158" s="425"/>
      <c r="AU158" s="425"/>
      <c r="AV158" s="425"/>
      <c r="AW158" s="425"/>
      <c r="AX158" s="425"/>
      <c r="AY158" s="425"/>
      <c r="AZ158" s="425"/>
      <c r="BA158" s="425"/>
      <c r="BB158" s="425"/>
      <c r="BC158" s="425"/>
      <c r="BD158" s="425"/>
      <c r="BE158" s="425"/>
      <c r="BF158" s="425"/>
      <c r="BG158" s="424"/>
      <c r="BH158" s="424"/>
      <c r="BI158" s="424"/>
      <c r="BJ158" s="424"/>
      <c r="BK158" s="425"/>
      <c r="BL158" s="425"/>
      <c r="BM158" s="425"/>
      <c r="BN158" s="92"/>
    </row>
    <row r="159" spans="1:66" s="91" customFormat="1" ht="20.25" customHeight="1" thickBot="1">
      <c r="A159" s="81"/>
      <c r="B159" s="89"/>
      <c r="C159" s="90"/>
      <c r="D159" s="171" t="s">
        <v>410</v>
      </c>
      <c r="E159" s="90"/>
      <c r="F159" s="90"/>
      <c r="G159" s="90"/>
      <c r="H159" s="90"/>
      <c r="I159" s="90"/>
      <c r="J159" s="90"/>
      <c r="K159" s="90"/>
      <c r="L159" s="90"/>
      <c r="M159" s="90"/>
      <c r="N159" s="90"/>
      <c r="O159" s="90"/>
      <c r="P159" s="90"/>
      <c r="Q159" s="90"/>
      <c r="R159" s="90"/>
      <c r="S159" s="90"/>
      <c r="T159" s="425"/>
      <c r="U159" s="425"/>
      <c r="V159" s="425"/>
      <c r="W159" s="425"/>
      <c r="X159" s="425"/>
      <c r="Y159" s="425"/>
      <c r="Z159" s="425"/>
      <c r="AA159" s="425"/>
      <c r="AB159" s="425"/>
      <c r="AC159" s="425"/>
      <c r="AD159" s="425"/>
      <c r="AE159" s="425"/>
      <c r="AF159" s="425"/>
      <c r="AG159" s="425"/>
      <c r="AH159" s="425"/>
      <c r="AI159" s="425"/>
      <c r="AJ159" s="425"/>
      <c r="AK159" s="425"/>
      <c r="AL159" s="425"/>
      <c r="AM159" s="425"/>
      <c r="AN159" s="425"/>
      <c r="AO159" s="425"/>
      <c r="AP159" s="425"/>
      <c r="AQ159" s="425"/>
      <c r="AR159" s="425"/>
      <c r="AS159" s="425"/>
      <c r="AT159" s="425"/>
      <c r="AU159" s="425"/>
      <c r="AV159" s="425"/>
      <c r="AW159" s="425"/>
      <c r="AX159" s="425"/>
      <c r="AY159" s="425"/>
      <c r="AZ159" s="425"/>
      <c r="BA159" s="425"/>
      <c r="BB159" s="425"/>
      <c r="BC159" s="425"/>
      <c r="BD159" s="425"/>
      <c r="BE159" s="425"/>
      <c r="BF159" s="425"/>
      <c r="BG159" s="424"/>
      <c r="BH159" s="424"/>
      <c r="BI159" s="424"/>
      <c r="BJ159" s="424"/>
      <c r="BK159" s="425"/>
      <c r="BL159" s="425"/>
      <c r="BM159" s="425"/>
      <c r="BN159" s="92"/>
    </row>
    <row r="160" spans="4:187" s="67" customFormat="1" ht="29.25" customHeight="1" thickBot="1">
      <c r="D160" s="171" t="s">
        <v>433</v>
      </c>
      <c r="E160" s="179"/>
      <c r="U160" s="173"/>
      <c r="V160" s="173"/>
      <c r="DR160" s="176"/>
      <c r="DS160" s="105"/>
      <c r="FZ160" s="174"/>
      <c r="GD160" s="176"/>
      <c r="GE160" s="105"/>
    </row>
    <row r="161" spans="4:187" s="67" customFormat="1" ht="29.25" customHeight="1" thickBot="1">
      <c r="D161" s="171" t="s">
        <v>434</v>
      </c>
      <c r="E161" s="179"/>
      <c r="U161" s="173"/>
      <c r="V161" s="173"/>
      <c r="DR161" s="176"/>
      <c r="DS161" s="105"/>
      <c r="FZ161" s="174"/>
      <c r="GD161" s="176"/>
      <c r="GE161" s="105"/>
    </row>
    <row r="162" spans="4:187" s="67" customFormat="1" ht="30" thickBot="1">
      <c r="D162" s="179"/>
      <c r="E162" s="179"/>
      <c r="U162" s="173"/>
      <c r="V162" s="173"/>
      <c r="DR162" s="175"/>
      <c r="DS162" s="103"/>
      <c r="FZ162" s="174"/>
      <c r="GD162" s="175"/>
      <c r="GE162" s="103"/>
    </row>
    <row r="163" spans="4:187" s="67" customFormat="1" ht="30" thickBot="1">
      <c r="D163" s="179"/>
      <c r="E163" s="179"/>
      <c r="U163" s="173"/>
      <c r="V163" s="173"/>
      <c r="DR163" s="175"/>
      <c r="DS163" s="103"/>
      <c r="FZ163" s="174"/>
      <c r="GD163" s="175"/>
      <c r="GE163" s="103"/>
    </row>
    <row r="164" spans="4:187" s="67" customFormat="1" ht="30" thickBot="1">
      <c r="D164" s="179"/>
      <c r="E164" s="179"/>
      <c r="U164" s="173"/>
      <c r="V164" s="173"/>
      <c r="DR164" s="176"/>
      <c r="DS164" s="105"/>
      <c r="FZ164" s="174"/>
      <c r="GD164" s="176"/>
      <c r="GE164" s="105"/>
    </row>
    <row r="165" ht="20.25" customHeight="1">
      <c r="DZ165" s="64"/>
    </row>
  </sheetData>
  <sheetProtection sheet="1" objects="1" scenarios="1" insertRows="0"/>
  <mergeCells count="112">
    <mergeCell ref="A1:BY2"/>
    <mergeCell ref="B132:BO134"/>
    <mergeCell ref="B12:C17"/>
    <mergeCell ref="D12:W17"/>
    <mergeCell ref="X12:BJ17"/>
    <mergeCell ref="BK12:BO17"/>
    <mergeCell ref="BP12:BX17"/>
    <mergeCell ref="B18:C23"/>
    <mergeCell ref="BK72:BO77"/>
    <mergeCell ref="BP72:BX77"/>
    <mergeCell ref="B78:C83"/>
    <mergeCell ref="D78:W83"/>
    <mergeCell ref="X78:BJ83"/>
    <mergeCell ref="BK78:BO83"/>
    <mergeCell ref="BP78:BX83"/>
    <mergeCell ref="B84:C89"/>
    <mergeCell ref="D84:W89"/>
    <mergeCell ref="X84:BJ89"/>
    <mergeCell ref="BK84:BO89"/>
    <mergeCell ref="BP84:BX89"/>
    <mergeCell ref="B90:C95"/>
    <mergeCell ref="BK7:BO11"/>
    <mergeCell ref="X7:BJ11"/>
    <mergeCell ref="D7:W11"/>
    <mergeCell ref="B7:C11"/>
    <mergeCell ref="D18:W23"/>
    <mergeCell ref="X18:BJ23"/>
    <mergeCell ref="BK18:BO23"/>
    <mergeCell ref="X126:BJ131"/>
    <mergeCell ref="BK126:BO131"/>
    <mergeCell ref="BP18:BX23"/>
    <mergeCell ref="BP7:BX11"/>
    <mergeCell ref="BK36:BO41"/>
    <mergeCell ref="B54:C59"/>
    <mergeCell ref="D54:W59"/>
    <mergeCell ref="X54:BJ59"/>
    <mergeCell ref="D36:W41"/>
    <mergeCell ref="X36:BJ41"/>
    <mergeCell ref="B42:C47"/>
    <mergeCell ref="B48:C53"/>
    <mergeCell ref="D90:W95"/>
    <mergeCell ref="X90:BJ95"/>
    <mergeCell ref="BK90:BO95"/>
    <mergeCell ref="BP24:BX29"/>
    <mergeCell ref="B30:C35"/>
    <mergeCell ref="D30:W35"/>
    <mergeCell ref="BP30:BX35"/>
    <mergeCell ref="BP36:BX41"/>
    <mergeCell ref="BG144:BJ144"/>
    <mergeCell ref="X24:BJ29"/>
    <mergeCell ref="BK24:BO29"/>
    <mergeCell ref="X30:BJ35"/>
    <mergeCell ref="BK30:BO35"/>
    <mergeCell ref="B24:C29"/>
    <mergeCell ref="D24:W29"/>
    <mergeCell ref="F136:BB136"/>
    <mergeCell ref="B60:C65"/>
    <mergeCell ref="BK48:BO53"/>
    <mergeCell ref="B96:C101"/>
    <mergeCell ref="D96:W101"/>
    <mergeCell ref="X96:BJ101"/>
    <mergeCell ref="BK96:BO101"/>
    <mergeCell ref="B102:C107"/>
    <mergeCell ref="D102:W107"/>
    <mergeCell ref="X102:BJ107"/>
    <mergeCell ref="BK102:BO107"/>
    <mergeCell ref="D126:W131"/>
    <mergeCell ref="BK60:BO65"/>
    <mergeCell ref="B108:C113"/>
    <mergeCell ref="D108:W113"/>
    <mergeCell ref="X108:BJ113"/>
    <mergeCell ref="BK108:BO113"/>
    <mergeCell ref="X120:BJ125"/>
    <mergeCell ref="BK120:BO125"/>
    <mergeCell ref="BP60:BX65"/>
    <mergeCell ref="D60:W65"/>
    <mergeCell ref="X60:BJ65"/>
    <mergeCell ref="B36:C41"/>
    <mergeCell ref="BP48:BX53"/>
    <mergeCell ref="BK54:BO59"/>
    <mergeCell ref="BP54:BX59"/>
    <mergeCell ref="D48:W53"/>
    <mergeCell ref="X48:BJ53"/>
    <mergeCell ref="X42:BJ47"/>
    <mergeCell ref="BK42:BO47"/>
    <mergeCell ref="BP42:BX47"/>
    <mergeCell ref="D42:W47"/>
    <mergeCell ref="BP120:BX125"/>
    <mergeCell ref="A5:BB6"/>
    <mergeCell ref="B126:C131"/>
    <mergeCell ref="B114:C119"/>
    <mergeCell ref="D114:W119"/>
    <mergeCell ref="B137:BX138"/>
    <mergeCell ref="B66:C71"/>
    <mergeCell ref="D66:W71"/>
    <mergeCell ref="X66:BJ71"/>
    <mergeCell ref="BK66:BO71"/>
    <mergeCell ref="BP66:BX71"/>
    <mergeCell ref="BP132:BX134"/>
    <mergeCell ref="B72:C77"/>
    <mergeCell ref="D72:W77"/>
    <mergeCell ref="X72:BJ77"/>
    <mergeCell ref="BP90:BX95"/>
    <mergeCell ref="BP96:BX101"/>
    <mergeCell ref="BP102:BX107"/>
    <mergeCell ref="BP108:BX113"/>
    <mergeCell ref="X114:BJ119"/>
    <mergeCell ref="BK114:BO119"/>
    <mergeCell ref="BP114:BX119"/>
    <mergeCell ref="B120:C125"/>
    <mergeCell ref="BP126:BX131"/>
    <mergeCell ref="D120:W125"/>
  </mergeCells>
  <conditionalFormatting sqref="BG12:BJ14">
    <cfRule type="cellIs" priority="4" dxfId="3" operator="notEqual" stopIfTrue="1">
      <formula>$BP$12</formula>
    </cfRule>
  </conditionalFormatting>
  <conditionalFormatting sqref="BG18:BJ20">
    <cfRule type="cellIs" priority="3" dxfId="3" operator="notEqual" stopIfTrue="1">
      <formula>$BP$24</formula>
    </cfRule>
  </conditionalFormatting>
  <conditionalFormatting sqref="BG18:BJ20">
    <cfRule type="cellIs" priority="1" dxfId="10" operator="notEqual" stopIfTrue="1">
      <formula>$BP$24</formula>
    </cfRule>
    <cfRule type="cellIs" priority="2" dxfId="3" operator="notEqual" stopIfTrue="1">
      <formula>$BP$24</formula>
    </cfRule>
  </conditionalFormatting>
  <dataValidations count="1">
    <dataValidation errorStyle="warning" type="list" allowBlank="1" showInputMessage="1" showErrorMessage="1" promptTitle="Sottointereventi" prompt="Scegliere da menu a tendina" error="Attenzione, hai inserito una voce diversa  da quelle in elenco, vuoi confermare" sqref="D12:W131">
      <formula1>$D$146:$D$161</formula1>
    </dataValidation>
  </dataValidations>
  <printOptions horizontalCentered="1"/>
  <pageMargins left="0.5905511811023623" right="0.5905511811023623" top="0.5905511811023623" bottom="0.5905511811023623" header="0.31496062992125984" footer="0.31496062992125984"/>
  <pageSetup fitToHeight="0" horizontalDpi="600" verticalDpi="600" orientation="landscape" paperSize="9" scale="34" r:id="rId1"/>
  <headerFooter alignWithMargins="0">
    <oddFooter>&amp;L&amp;"Arial,Grassetto"&amp;14&amp;P/&amp;N&amp;R&amp;"Arial,Grassetto"&amp;14foglio &amp;A</oddFooter>
  </headerFooter>
  <rowBreaks count="1" manualBreakCount="1">
    <brk id="71" max="76" man="1"/>
  </rowBreaks>
</worksheet>
</file>

<file path=xl/worksheets/sheet8.xml><?xml version="1.0" encoding="utf-8"?>
<worksheet xmlns="http://schemas.openxmlformats.org/spreadsheetml/2006/main" xmlns:r="http://schemas.openxmlformats.org/officeDocument/2006/relationships">
  <sheetPr>
    <pageSetUpPr fitToPage="1"/>
  </sheetPr>
  <dimension ref="A1:BY120"/>
  <sheetViews>
    <sheetView showGridLines="0" view="pageBreakPreview" zoomScale="55" zoomScaleNormal="55" zoomScaleSheetLayoutView="55" zoomScalePageLayoutView="50" workbookViewId="0" topLeftCell="A1">
      <selection activeCell="T9" sqref="T9:U10"/>
    </sheetView>
  </sheetViews>
  <sheetFormatPr defaultColWidth="3.7109375" defaultRowHeight="20.25" customHeight="1"/>
  <cols>
    <col min="1" max="48" width="3.7109375" style="66" customWidth="1"/>
    <col min="49" max="49" width="5.00390625" style="66" customWidth="1"/>
    <col min="50" max="54" width="3.7109375" style="66" customWidth="1"/>
    <col min="55" max="55" width="4.7109375" style="66" customWidth="1"/>
    <col min="56" max="56" width="3.7109375" style="66" customWidth="1"/>
    <col min="57" max="57" width="3.7109375" style="64" customWidth="1"/>
    <col min="58" max="60" width="3.7109375" style="66" customWidth="1"/>
    <col min="61" max="61" width="5.57421875" style="66" customWidth="1"/>
    <col min="62" max="65" width="3.7109375" style="66" customWidth="1"/>
    <col min="66" max="16384" width="3.7109375" style="66" customWidth="1"/>
  </cols>
  <sheetData>
    <row r="1" spans="1:67" s="71" customFormat="1" ht="30">
      <c r="A1" s="703" t="s">
        <v>304</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703"/>
      <c r="BJ1" s="703"/>
      <c r="BK1" s="703"/>
      <c r="BL1" s="703"/>
      <c r="BM1" s="703"/>
      <c r="BN1" s="703"/>
      <c r="BO1" s="70"/>
    </row>
    <row r="2" spans="1:67" s="71" customFormat="1" ht="30">
      <c r="A2" s="703"/>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
    </row>
    <row r="3" spans="1:2" s="1" customFormat="1" ht="20.25" customHeight="1">
      <c r="A3" s="66"/>
      <c r="B3" s="66"/>
    </row>
    <row r="4" spans="1:66" s="91" customFormat="1" ht="49.5" customHeight="1">
      <c r="A4" s="1052" t="s">
        <v>388</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053"/>
      <c r="BA4" s="1053"/>
      <c r="BB4" s="1053"/>
      <c r="BC4" s="1053"/>
      <c r="BD4" s="1053"/>
      <c r="BE4" s="1053"/>
      <c r="BF4" s="1053"/>
      <c r="BG4" s="1053"/>
      <c r="BH4" s="1053"/>
      <c r="BI4" s="1053"/>
      <c r="BJ4" s="1053"/>
      <c r="BK4" s="1053"/>
      <c r="BL4" s="1053"/>
      <c r="BM4" s="1053"/>
      <c r="BN4" s="1053"/>
    </row>
    <row r="5" spans="1:76" s="34" customFormat="1" ht="49.5" customHeight="1">
      <c r="A5" s="717"/>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A5" s="717"/>
      <c r="BB5" s="717"/>
      <c r="BC5" s="717"/>
      <c r="BD5" s="717"/>
      <c r="BE5" s="717"/>
      <c r="BF5" s="717"/>
      <c r="BG5" s="717"/>
      <c r="BH5" s="717"/>
      <c r="BI5" s="717"/>
      <c r="BJ5" s="717"/>
      <c r="BK5" s="717"/>
      <c r="BL5" s="717"/>
      <c r="BM5" s="717"/>
      <c r="BN5" s="717"/>
      <c r="BX5" s="76"/>
    </row>
    <row r="6" spans="1:57" s="91" customFormat="1" ht="20.25" customHeight="1">
      <c r="A6" s="81"/>
      <c r="B6" s="89"/>
      <c r="C6" s="90"/>
      <c r="D6" s="90"/>
      <c r="E6" s="90"/>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BE6" s="92"/>
    </row>
    <row r="7" spans="1:65" s="34" customFormat="1" ht="20.25" customHeight="1">
      <c r="A7" s="106"/>
      <c r="B7" s="954"/>
      <c r="C7" s="955"/>
      <c r="D7" s="987" t="s">
        <v>58</v>
      </c>
      <c r="E7" s="988"/>
      <c r="F7" s="988"/>
      <c r="G7" s="988"/>
      <c r="H7" s="988"/>
      <c r="I7" s="988"/>
      <c r="J7" s="988"/>
      <c r="K7" s="988"/>
      <c r="L7" s="988"/>
      <c r="M7" s="988"/>
      <c r="N7" s="988"/>
      <c r="O7" s="988"/>
      <c r="P7" s="988"/>
      <c r="Q7" s="988"/>
      <c r="R7" s="988"/>
      <c r="S7" s="989"/>
      <c r="T7" s="960" t="s">
        <v>482</v>
      </c>
      <c r="U7" s="961"/>
      <c r="V7" s="961"/>
      <c r="W7" s="961"/>
      <c r="X7" s="961"/>
      <c r="Y7" s="961"/>
      <c r="Z7" s="961"/>
      <c r="AA7" s="961"/>
      <c r="AB7" s="961"/>
      <c r="AC7" s="961"/>
      <c r="AD7" s="961"/>
      <c r="AE7" s="961"/>
      <c r="AF7" s="962"/>
      <c r="AG7" s="960">
        <v>2020</v>
      </c>
      <c r="AH7" s="961"/>
      <c r="AI7" s="961"/>
      <c r="AJ7" s="961"/>
      <c r="AK7" s="961"/>
      <c r="AL7" s="961"/>
      <c r="AM7" s="961"/>
      <c r="AN7" s="961"/>
      <c r="AO7" s="961"/>
      <c r="AP7" s="961"/>
      <c r="AQ7" s="961"/>
      <c r="AR7" s="961"/>
      <c r="AS7" s="962"/>
      <c r="AT7" s="999" t="s">
        <v>61</v>
      </c>
      <c r="AU7" s="1000"/>
      <c r="AV7" s="1000"/>
      <c r="AW7" s="1000"/>
      <c r="AX7" s="1000"/>
      <c r="AY7" s="1000"/>
      <c r="AZ7" s="1001"/>
      <c r="BA7" s="999" t="s">
        <v>314</v>
      </c>
      <c r="BB7" s="1054"/>
      <c r="BC7" s="1054"/>
      <c r="BD7" s="1054"/>
      <c r="BE7" s="1054"/>
      <c r="BF7" s="1054"/>
      <c r="BG7" s="1054"/>
      <c r="BH7" s="1054"/>
      <c r="BI7" s="1054"/>
      <c r="BJ7" s="1054"/>
      <c r="BK7" s="1054"/>
      <c r="BL7" s="1054"/>
      <c r="BM7" s="1055"/>
    </row>
    <row r="8" spans="1:65" s="34" customFormat="1" ht="20.25" customHeight="1">
      <c r="A8" s="106"/>
      <c r="B8" s="956"/>
      <c r="C8" s="957"/>
      <c r="D8" s="990"/>
      <c r="E8" s="991"/>
      <c r="F8" s="991"/>
      <c r="G8" s="991"/>
      <c r="H8" s="991"/>
      <c r="I8" s="991"/>
      <c r="J8" s="991"/>
      <c r="K8" s="991"/>
      <c r="L8" s="991"/>
      <c r="M8" s="991"/>
      <c r="N8" s="991"/>
      <c r="O8" s="991"/>
      <c r="P8" s="991"/>
      <c r="Q8" s="991"/>
      <c r="R8" s="991"/>
      <c r="S8" s="992"/>
      <c r="T8" s="966"/>
      <c r="U8" s="967"/>
      <c r="V8" s="967"/>
      <c r="W8" s="967"/>
      <c r="X8" s="967"/>
      <c r="Y8" s="967"/>
      <c r="Z8" s="967"/>
      <c r="AA8" s="967"/>
      <c r="AB8" s="967"/>
      <c r="AC8" s="967"/>
      <c r="AD8" s="967"/>
      <c r="AE8" s="967"/>
      <c r="AF8" s="968"/>
      <c r="AG8" s="966"/>
      <c r="AH8" s="967"/>
      <c r="AI8" s="967"/>
      <c r="AJ8" s="967"/>
      <c r="AK8" s="967"/>
      <c r="AL8" s="967"/>
      <c r="AM8" s="967"/>
      <c r="AN8" s="967"/>
      <c r="AO8" s="967"/>
      <c r="AP8" s="967"/>
      <c r="AQ8" s="967"/>
      <c r="AR8" s="967"/>
      <c r="AS8" s="968"/>
      <c r="AT8" s="1002"/>
      <c r="AU8" s="1003"/>
      <c r="AV8" s="1003"/>
      <c r="AW8" s="1003"/>
      <c r="AX8" s="1003"/>
      <c r="AY8" s="1003"/>
      <c r="AZ8" s="1004"/>
      <c r="BA8" s="1056"/>
      <c r="BB8" s="1057"/>
      <c r="BC8" s="1057"/>
      <c r="BD8" s="1057"/>
      <c r="BE8" s="1057"/>
      <c r="BF8" s="1057"/>
      <c r="BG8" s="1057"/>
      <c r="BH8" s="1057"/>
      <c r="BI8" s="1057"/>
      <c r="BJ8" s="1057"/>
      <c r="BK8" s="1057"/>
      <c r="BL8" s="1057"/>
      <c r="BM8" s="1058"/>
    </row>
    <row r="9" spans="1:65" s="34" customFormat="1" ht="20.25" customHeight="1">
      <c r="A9" s="106"/>
      <c r="B9" s="956"/>
      <c r="C9" s="957"/>
      <c r="D9" s="990"/>
      <c r="E9" s="991"/>
      <c r="F9" s="991"/>
      <c r="G9" s="991"/>
      <c r="H9" s="991"/>
      <c r="I9" s="991"/>
      <c r="J9" s="991"/>
      <c r="K9" s="991"/>
      <c r="L9" s="991"/>
      <c r="M9" s="991"/>
      <c r="N9" s="991"/>
      <c r="O9" s="991"/>
      <c r="P9" s="991"/>
      <c r="Q9" s="991"/>
      <c r="R9" s="991"/>
      <c r="S9" s="992"/>
      <c r="T9" s="998" t="s">
        <v>60</v>
      </c>
      <c r="U9" s="998"/>
      <c r="V9" s="998" t="s">
        <v>72</v>
      </c>
      <c r="W9" s="998"/>
      <c r="X9" s="998"/>
      <c r="Y9" s="998"/>
      <c r="Z9" s="998" t="s">
        <v>132</v>
      </c>
      <c r="AA9" s="998"/>
      <c r="AB9" s="998"/>
      <c r="AC9" s="998"/>
      <c r="AD9" s="998"/>
      <c r="AE9" s="998"/>
      <c r="AF9" s="998"/>
      <c r="AG9" s="998" t="s">
        <v>60</v>
      </c>
      <c r="AH9" s="998"/>
      <c r="AI9" s="998" t="s">
        <v>72</v>
      </c>
      <c r="AJ9" s="998"/>
      <c r="AK9" s="998"/>
      <c r="AL9" s="998"/>
      <c r="AM9" s="998" t="s">
        <v>132</v>
      </c>
      <c r="AN9" s="998"/>
      <c r="AO9" s="998"/>
      <c r="AP9" s="998"/>
      <c r="AQ9" s="998"/>
      <c r="AR9" s="998"/>
      <c r="AS9" s="998"/>
      <c r="AT9" s="1002"/>
      <c r="AU9" s="1003"/>
      <c r="AV9" s="1003"/>
      <c r="AW9" s="1003"/>
      <c r="AX9" s="1003"/>
      <c r="AY9" s="1003"/>
      <c r="AZ9" s="1004"/>
      <c r="BA9" s="1056"/>
      <c r="BB9" s="1057"/>
      <c r="BC9" s="1057"/>
      <c r="BD9" s="1057"/>
      <c r="BE9" s="1057"/>
      <c r="BF9" s="1057"/>
      <c r="BG9" s="1057"/>
      <c r="BH9" s="1057"/>
      <c r="BI9" s="1057"/>
      <c r="BJ9" s="1057"/>
      <c r="BK9" s="1057"/>
      <c r="BL9" s="1057"/>
      <c r="BM9" s="1058"/>
    </row>
    <row r="10" spans="1:65" s="34" customFormat="1" ht="20.25" customHeight="1">
      <c r="A10" s="106"/>
      <c r="B10" s="958"/>
      <c r="C10" s="959"/>
      <c r="D10" s="993"/>
      <c r="E10" s="994"/>
      <c r="F10" s="994"/>
      <c r="G10" s="994"/>
      <c r="H10" s="994"/>
      <c r="I10" s="994"/>
      <c r="J10" s="994"/>
      <c r="K10" s="994"/>
      <c r="L10" s="994"/>
      <c r="M10" s="994"/>
      <c r="N10" s="994"/>
      <c r="O10" s="994"/>
      <c r="P10" s="994"/>
      <c r="Q10" s="994"/>
      <c r="R10" s="994"/>
      <c r="S10" s="995"/>
      <c r="T10" s="998"/>
      <c r="U10" s="998"/>
      <c r="V10" s="998"/>
      <c r="W10" s="998"/>
      <c r="X10" s="998"/>
      <c r="Y10" s="998"/>
      <c r="Z10" s="998"/>
      <c r="AA10" s="998"/>
      <c r="AB10" s="998"/>
      <c r="AC10" s="998"/>
      <c r="AD10" s="998"/>
      <c r="AE10" s="998"/>
      <c r="AF10" s="998"/>
      <c r="AG10" s="998"/>
      <c r="AH10" s="998"/>
      <c r="AI10" s="998"/>
      <c r="AJ10" s="998"/>
      <c r="AK10" s="998"/>
      <c r="AL10" s="998"/>
      <c r="AM10" s="998"/>
      <c r="AN10" s="998"/>
      <c r="AO10" s="998"/>
      <c r="AP10" s="998"/>
      <c r="AQ10" s="998"/>
      <c r="AR10" s="998"/>
      <c r="AS10" s="998"/>
      <c r="AT10" s="1005"/>
      <c r="AU10" s="1006"/>
      <c r="AV10" s="1006"/>
      <c r="AW10" s="1006"/>
      <c r="AX10" s="1006"/>
      <c r="AY10" s="1006"/>
      <c r="AZ10" s="1007"/>
      <c r="BA10" s="587"/>
      <c r="BB10" s="588"/>
      <c r="BC10" s="588"/>
      <c r="BD10" s="588"/>
      <c r="BE10" s="588"/>
      <c r="BF10" s="588"/>
      <c r="BG10" s="588"/>
      <c r="BH10" s="588"/>
      <c r="BI10" s="588"/>
      <c r="BJ10" s="588"/>
      <c r="BK10" s="588"/>
      <c r="BL10" s="588"/>
      <c r="BM10" s="589"/>
    </row>
    <row r="11" spans="1:65" s="91" customFormat="1" ht="20.25" customHeight="1">
      <c r="A11" s="81"/>
      <c r="B11" s="1024" t="s">
        <v>20</v>
      </c>
      <c r="C11" s="1024"/>
      <c r="D11" s="1025" t="str">
        <f>IF(Invest!D12=0,"",Invest!D12)</f>
        <v>1A ATTIVITA' AGRITURISTICHE - A1 IMMOBILI - 1 opere edili di recupero dei fabbricati aziendali esistenti riconducibili agli interventi di manutenzione straordinaria o restauro e risanamento conservativo o ristrutturazione edilizia (Legge regionale 16/2008)</v>
      </c>
      <c r="E11" s="1026"/>
      <c r="F11" s="1026"/>
      <c r="G11" s="1026"/>
      <c r="H11" s="1026"/>
      <c r="I11" s="1026"/>
      <c r="J11" s="1026"/>
      <c r="K11" s="1026"/>
      <c r="L11" s="1026"/>
      <c r="M11" s="1026"/>
      <c r="N11" s="1026"/>
      <c r="O11" s="1026"/>
      <c r="P11" s="1026"/>
      <c r="Q11" s="1026"/>
      <c r="R11" s="1026"/>
      <c r="S11" s="1027"/>
      <c r="T11" s="1034" t="s">
        <v>17</v>
      </c>
      <c r="U11" s="1035"/>
      <c r="V11" s="1036"/>
      <c r="W11" s="1037"/>
      <c r="X11" s="1037"/>
      <c r="Y11" s="1038"/>
      <c r="Z11" s="1039"/>
      <c r="AA11" s="1040"/>
      <c r="AB11" s="1040"/>
      <c r="AC11" s="1040"/>
      <c r="AD11" s="1040"/>
      <c r="AE11" s="1040"/>
      <c r="AF11" s="1041"/>
      <c r="AG11" s="1034" t="s">
        <v>17</v>
      </c>
      <c r="AH11" s="1035"/>
      <c r="AI11" s="1036"/>
      <c r="AJ11" s="1037"/>
      <c r="AK11" s="1037"/>
      <c r="AL11" s="1038"/>
      <c r="AM11" s="1039"/>
      <c r="AN11" s="1040"/>
      <c r="AO11" s="1040"/>
      <c r="AP11" s="1040"/>
      <c r="AQ11" s="1040"/>
      <c r="AR11" s="1040"/>
      <c r="AS11" s="1041"/>
      <c r="AT11" s="1051">
        <f>SUM(Z11:AF13,AM11:AS13)</f>
        <v>0</v>
      </c>
      <c r="AU11" s="1051"/>
      <c r="AV11" s="1051"/>
      <c r="AW11" s="1051"/>
      <c r="AX11" s="1051"/>
      <c r="AY11" s="1051"/>
      <c r="AZ11" s="1051"/>
      <c r="BA11" s="1042" t="str">
        <f>IF(Invest!BP12&lt;&gt;"",(IF(AT11=Invest!BP12,"Importo del sottointervento corrispondente a quello riportato a pag. Invest","Importo del sottointervento non corrispondente a quello riportato a pag. Invest")),"CELLA VUOTA o VALORE NON CONGRUO")</f>
        <v>CELLA VUOTA o VALORE NON CONGRUO</v>
      </c>
      <c r="BB11" s="1043"/>
      <c r="BC11" s="1043"/>
      <c r="BD11" s="1043"/>
      <c r="BE11" s="1043"/>
      <c r="BF11" s="1043"/>
      <c r="BG11" s="1043"/>
      <c r="BH11" s="1043"/>
      <c r="BI11" s="1043"/>
      <c r="BJ11" s="1043"/>
      <c r="BK11" s="1043"/>
      <c r="BL11" s="1043"/>
      <c r="BM11" s="1044"/>
    </row>
    <row r="12" spans="1:65" s="91" customFormat="1" ht="20.25" customHeight="1">
      <c r="A12" s="81"/>
      <c r="B12" s="1024"/>
      <c r="C12" s="1024"/>
      <c r="D12" s="1028"/>
      <c r="E12" s="1029"/>
      <c r="F12" s="1029"/>
      <c r="G12" s="1029"/>
      <c r="H12" s="1029"/>
      <c r="I12" s="1029"/>
      <c r="J12" s="1029"/>
      <c r="K12" s="1029"/>
      <c r="L12" s="1029"/>
      <c r="M12" s="1029"/>
      <c r="N12" s="1029"/>
      <c r="O12" s="1029"/>
      <c r="P12" s="1029"/>
      <c r="Q12" s="1029"/>
      <c r="R12" s="1029"/>
      <c r="S12" s="1030"/>
      <c r="T12" s="1008" t="s">
        <v>59</v>
      </c>
      <c r="U12" s="1009"/>
      <c r="V12" s="1010"/>
      <c r="W12" s="1011"/>
      <c r="X12" s="1011"/>
      <c r="Y12" s="1012"/>
      <c r="Z12" s="1013"/>
      <c r="AA12" s="1014"/>
      <c r="AB12" s="1014"/>
      <c r="AC12" s="1014"/>
      <c r="AD12" s="1014"/>
      <c r="AE12" s="1014"/>
      <c r="AF12" s="1015"/>
      <c r="AG12" s="1008" t="s">
        <v>59</v>
      </c>
      <c r="AH12" s="1009"/>
      <c r="AI12" s="1010"/>
      <c r="AJ12" s="1011"/>
      <c r="AK12" s="1011"/>
      <c r="AL12" s="1012"/>
      <c r="AM12" s="1013"/>
      <c r="AN12" s="1014"/>
      <c r="AO12" s="1014"/>
      <c r="AP12" s="1014"/>
      <c r="AQ12" s="1014"/>
      <c r="AR12" s="1014"/>
      <c r="AS12" s="1015"/>
      <c r="AT12" s="1051"/>
      <c r="AU12" s="1051"/>
      <c r="AV12" s="1051"/>
      <c r="AW12" s="1051"/>
      <c r="AX12" s="1051"/>
      <c r="AY12" s="1051"/>
      <c r="AZ12" s="1051"/>
      <c r="BA12" s="1045"/>
      <c r="BB12" s="1046"/>
      <c r="BC12" s="1046"/>
      <c r="BD12" s="1046"/>
      <c r="BE12" s="1046"/>
      <c r="BF12" s="1046"/>
      <c r="BG12" s="1046"/>
      <c r="BH12" s="1046"/>
      <c r="BI12" s="1046"/>
      <c r="BJ12" s="1046"/>
      <c r="BK12" s="1046"/>
      <c r="BL12" s="1046"/>
      <c r="BM12" s="1047"/>
    </row>
    <row r="13" spans="1:65" s="91" customFormat="1" ht="20.25" customHeight="1">
      <c r="A13" s="81"/>
      <c r="B13" s="1024"/>
      <c r="C13" s="1024"/>
      <c r="D13" s="1031"/>
      <c r="E13" s="1032"/>
      <c r="F13" s="1032"/>
      <c r="G13" s="1032"/>
      <c r="H13" s="1032"/>
      <c r="I13" s="1032"/>
      <c r="J13" s="1032"/>
      <c r="K13" s="1032"/>
      <c r="L13" s="1032"/>
      <c r="M13" s="1032"/>
      <c r="N13" s="1032"/>
      <c r="O13" s="1032"/>
      <c r="P13" s="1032"/>
      <c r="Q13" s="1032"/>
      <c r="R13" s="1032"/>
      <c r="S13" s="1033"/>
      <c r="T13" s="1016" t="s">
        <v>18</v>
      </c>
      <c r="U13" s="1017"/>
      <c r="V13" s="1018"/>
      <c r="W13" s="1019"/>
      <c r="X13" s="1019"/>
      <c r="Y13" s="1020"/>
      <c r="Z13" s="1021"/>
      <c r="AA13" s="1022"/>
      <c r="AB13" s="1022"/>
      <c r="AC13" s="1022"/>
      <c r="AD13" s="1022"/>
      <c r="AE13" s="1022"/>
      <c r="AF13" s="1023"/>
      <c r="AG13" s="1016" t="s">
        <v>18</v>
      </c>
      <c r="AH13" s="1017"/>
      <c r="AI13" s="1018"/>
      <c r="AJ13" s="1019"/>
      <c r="AK13" s="1019"/>
      <c r="AL13" s="1020"/>
      <c r="AM13" s="1021"/>
      <c r="AN13" s="1022"/>
      <c r="AO13" s="1022"/>
      <c r="AP13" s="1022"/>
      <c r="AQ13" s="1022"/>
      <c r="AR13" s="1022"/>
      <c r="AS13" s="1023"/>
      <c r="AT13" s="1051"/>
      <c r="AU13" s="1051"/>
      <c r="AV13" s="1051"/>
      <c r="AW13" s="1051"/>
      <c r="AX13" s="1051"/>
      <c r="AY13" s="1051"/>
      <c r="AZ13" s="1051"/>
      <c r="BA13" s="1048"/>
      <c r="BB13" s="1049"/>
      <c r="BC13" s="1049"/>
      <c r="BD13" s="1049"/>
      <c r="BE13" s="1049"/>
      <c r="BF13" s="1049"/>
      <c r="BG13" s="1049"/>
      <c r="BH13" s="1049"/>
      <c r="BI13" s="1049"/>
      <c r="BJ13" s="1049"/>
      <c r="BK13" s="1049"/>
      <c r="BL13" s="1049"/>
      <c r="BM13" s="1050"/>
    </row>
    <row r="14" spans="1:65" s="91" customFormat="1" ht="20.25" customHeight="1">
      <c r="A14" s="81"/>
      <c r="B14" s="1024" t="s">
        <v>21</v>
      </c>
      <c r="C14" s="1024"/>
      <c r="D14" s="1025">
        <f>IF(Invest!D18=0,"",Invest!D18)</f>
      </c>
      <c r="E14" s="1026"/>
      <c r="F14" s="1026"/>
      <c r="G14" s="1026"/>
      <c r="H14" s="1026"/>
      <c r="I14" s="1026"/>
      <c r="J14" s="1026"/>
      <c r="K14" s="1026"/>
      <c r="L14" s="1026"/>
      <c r="M14" s="1026"/>
      <c r="N14" s="1026"/>
      <c r="O14" s="1026"/>
      <c r="P14" s="1026"/>
      <c r="Q14" s="1026"/>
      <c r="R14" s="1026"/>
      <c r="S14" s="1027"/>
      <c r="T14" s="1034" t="s">
        <v>17</v>
      </c>
      <c r="U14" s="1035"/>
      <c r="V14" s="1036"/>
      <c r="W14" s="1037"/>
      <c r="X14" s="1037"/>
      <c r="Y14" s="1038"/>
      <c r="Z14" s="1039"/>
      <c r="AA14" s="1040"/>
      <c r="AB14" s="1040"/>
      <c r="AC14" s="1040"/>
      <c r="AD14" s="1040"/>
      <c r="AE14" s="1040"/>
      <c r="AF14" s="1041"/>
      <c r="AG14" s="1034" t="s">
        <v>17</v>
      </c>
      <c r="AH14" s="1035"/>
      <c r="AI14" s="1036"/>
      <c r="AJ14" s="1037"/>
      <c r="AK14" s="1037"/>
      <c r="AL14" s="1038"/>
      <c r="AM14" s="1039"/>
      <c r="AN14" s="1040"/>
      <c r="AO14" s="1040"/>
      <c r="AP14" s="1040"/>
      <c r="AQ14" s="1040"/>
      <c r="AR14" s="1040"/>
      <c r="AS14" s="1041"/>
      <c r="AT14" s="1051">
        <f>SUM(Z14:AF16,AM14:AS16)</f>
        <v>0</v>
      </c>
      <c r="AU14" s="1051"/>
      <c r="AV14" s="1051"/>
      <c r="AW14" s="1051"/>
      <c r="AX14" s="1051"/>
      <c r="AY14" s="1051"/>
      <c r="AZ14" s="1051"/>
      <c r="BA14" s="1042" t="str">
        <f>IF(Invest!BP18&lt;&gt;"",(IF(AT14=Invest!BP18,"Importo del sottointervento corrispondente a quello riportato a pag. Invest","Importo del sottointervento non corrispondente a quello riportato a pag. Invest")),"CELLA VUOTA o VALORE NON CONGRUO")</f>
        <v>CELLA VUOTA o VALORE NON CONGRUO</v>
      </c>
      <c r="BB14" s="1043"/>
      <c r="BC14" s="1043"/>
      <c r="BD14" s="1043"/>
      <c r="BE14" s="1043"/>
      <c r="BF14" s="1043"/>
      <c r="BG14" s="1043"/>
      <c r="BH14" s="1043"/>
      <c r="BI14" s="1043"/>
      <c r="BJ14" s="1043"/>
      <c r="BK14" s="1043"/>
      <c r="BL14" s="1043"/>
      <c r="BM14" s="1044"/>
    </row>
    <row r="15" spans="1:65" s="91" customFormat="1" ht="20.25" customHeight="1">
      <c r="A15" s="81"/>
      <c r="B15" s="1024"/>
      <c r="C15" s="1024"/>
      <c r="D15" s="1028"/>
      <c r="E15" s="1029"/>
      <c r="F15" s="1029"/>
      <c r="G15" s="1029"/>
      <c r="H15" s="1029"/>
      <c r="I15" s="1029"/>
      <c r="J15" s="1029"/>
      <c r="K15" s="1029"/>
      <c r="L15" s="1029"/>
      <c r="M15" s="1029"/>
      <c r="N15" s="1029"/>
      <c r="O15" s="1029"/>
      <c r="P15" s="1029"/>
      <c r="Q15" s="1029"/>
      <c r="R15" s="1029"/>
      <c r="S15" s="1030"/>
      <c r="T15" s="1008" t="s">
        <v>59</v>
      </c>
      <c r="U15" s="1009"/>
      <c r="V15" s="1010"/>
      <c r="W15" s="1011"/>
      <c r="X15" s="1011"/>
      <c r="Y15" s="1012"/>
      <c r="Z15" s="1013"/>
      <c r="AA15" s="1014"/>
      <c r="AB15" s="1014"/>
      <c r="AC15" s="1014"/>
      <c r="AD15" s="1014"/>
      <c r="AE15" s="1014"/>
      <c r="AF15" s="1015"/>
      <c r="AG15" s="1008" t="s">
        <v>59</v>
      </c>
      <c r="AH15" s="1009"/>
      <c r="AI15" s="1010"/>
      <c r="AJ15" s="1011"/>
      <c r="AK15" s="1011"/>
      <c r="AL15" s="1012"/>
      <c r="AM15" s="1013"/>
      <c r="AN15" s="1014"/>
      <c r="AO15" s="1014"/>
      <c r="AP15" s="1014"/>
      <c r="AQ15" s="1014"/>
      <c r="AR15" s="1014"/>
      <c r="AS15" s="1015"/>
      <c r="AT15" s="1051"/>
      <c r="AU15" s="1051"/>
      <c r="AV15" s="1051"/>
      <c r="AW15" s="1051"/>
      <c r="AX15" s="1051"/>
      <c r="AY15" s="1051"/>
      <c r="AZ15" s="1051"/>
      <c r="BA15" s="1045"/>
      <c r="BB15" s="1046"/>
      <c r="BC15" s="1046"/>
      <c r="BD15" s="1046"/>
      <c r="BE15" s="1046"/>
      <c r="BF15" s="1046"/>
      <c r="BG15" s="1046"/>
      <c r="BH15" s="1046"/>
      <c r="BI15" s="1046"/>
      <c r="BJ15" s="1046"/>
      <c r="BK15" s="1046"/>
      <c r="BL15" s="1046"/>
      <c r="BM15" s="1047"/>
    </row>
    <row r="16" spans="1:65" s="91" customFormat="1" ht="20.25" customHeight="1">
      <c r="A16" s="81"/>
      <c r="B16" s="1024"/>
      <c r="C16" s="1024"/>
      <c r="D16" s="1031"/>
      <c r="E16" s="1032"/>
      <c r="F16" s="1032"/>
      <c r="G16" s="1032"/>
      <c r="H16" s="1032"/>
      <c r="I16" s="1032"/>
      <c r="J16" s="1032"/>
      <c r="K16" s="1032"/>
      <c r="L16" s="1032"/>
      <c r="M16" s="1032"/>
      <c r="N16" s="1032"/>
      <c r="O16" s="1032"/>
      <c r="P16" s="1032"/>
      <c r="Q16" s="1032"/>
      <c r="R16" s="1032"/>
      <c r="S16" s="1033"/>
      <c r="T16" s="1016" t="s">
        <v>18</v>
      </c>
      <c r="U16" s="1017"/>
      <c r="V16" s="1018"/>
      <c r="W16" s="1019"/>
      <c r="X16" s="1019"/>
      <c r="Y16" s="1020"/>
      <c r="Z16" s="1021"/>
      <c r="AA16" s="1022"/>
      <c r="AB16" s="1022"/>
      <c r="AC16" s="1022"/>
      <c r="AD16" s="1022"/>
      <c r="AE16" s="1022"/>
      <c r="AF16" s="1023"/>
      <c r="AG16" s="1016" t="s">
        <v>18</v>
      </c>
      <c r="AH16" s="1017"/>
      <c r="AI16" s="1018"/>
      <c r="AJ16" s="1019"/>
      <c r="AK16" s="1019"/>
      <c r="AL16" s="1020"/>
      <c r="AM16" s="1021"/>
      <c r="AN16" s="1022"/>
      <c r="AO16" s="1022"/>
      <c r="AP16" s="1022"/>
      <c r="AQ16" s="1022"/>
      <c r="AR16" s="1022"/>
      <c r="AS16" s="1023"/>
      <c r="AT16" s="1051"/>
      <c r="AU16" s="1051"/>
      <c r="AV16" s="1051"/>
      <c r="AW16" s="1051"/>
      <c r="AX16" s="1051"/>
      <c r="AY16" s="1051"/>
      <c r="AZ16" s="1051"/>
      <c r="BA16" s="1048"/>
      <c r="BB16" s="1049"/>
      <c r="BC16" s="1049"/>
      <c r="BD16" s="1049"/>
      <c r="BE16" s="1049"/>
      <c r="BF16" s="1049"/>
      <c r="BG16" s="1049"/>
      <c r="BH16" s="1049"/>
      <c r="BI16" s="1049"/>
      <c r="BJ16" s="1049"/>
      <c r="BK16" s="1049"/>
      <c r="BL16" s="1049"/>
      <c r="BM16" s="1050"/>
    </row>
    <row r="17" spans="1:65" s="91" customFormat="1" ht="20.25" customHeight="1">
      <c r="A17" s="81"/>
      <c r="B17" s="1024" t="s">
        <v>22</v>
      </c>
      <c r="C17" s="1024"/>
      <c r="D17" s="1025">
        <f>IF(Invest!D24=0,"",Invest!D24)</f>
      </c>
      <c r="E17" s="1026"/>
      <c r="F17" s="1026"/>
      <c r="G17" s="1026"/>
      <c r="H17" s="1026"/>
      <c r="I17" s="1026"/>
      <c r="J17" s="1026"/>
      <c r="K17" s="1026"/>
      <c r="L17" s="1026"/>
      <c r="M17" s="1026"/>
      <c r="N17" s="1026"/>
      <c r="O17" s="1026"/>
      <c r="P17" s="1026"/>
      <c r="Q17" s="1026"/>
      <c r="R17" s="1026"/>
      <c r="S17" s="1027"/>
      <c r="T17" s="1034" t="s">
        <v>17</v>
      </c>
      <c r="U17" s="1035"/>
      <c r="V17" s="1036"/>
      <c r="W17" s="1037"/>
      <c r="X17" s="1037"/>
      <c r="Y17" s="1038"/>
      <c r="Z17" s="1039"/>
      <c r="AA17" s="1040"/>
      <c r="AB17" s="1040"/>
      <c r="AC17" s="1040"/>
      <c r="AD17" s="1040"/>
      <c r="AE17" s="1040"/>
      <c r="AF17" s="1041"/>
      <c r="AG17" s="1034" t="s">
        <v>17</v>
      </c>
      <c r="AH17" s="1035"/>
      <c r="AI17" s="1036"/>
      <c r="AJ17" s="1037"/>
      <c r="AK17" s="1037"/>
      <c r="AL17" s="1038"/>
      <c r="AM17" s="1039"/>
      <c r="AN17" s="1040"/>
      <c r="AO17" s="1040"/>
      <c r="AP17" s="1040"/>
      <c r="AQ17" s="1040"/>
      <c r="AR17" s="1040"/>
      <c r="AS17" s="1041"/>
      <c r="AT17" s="1051">
        <f>SUM(Z17:AF19,AM17:AS19)</f>
        <v>0</v>
      </c>
      <c r="AU17" s="1051"/>
      <c r="AV17" s="1051"/>
      <c r="AW17" s="1051"/>
      <c r="AX17" s="1051"/>
      <c r="AY17" s="1051"/>
      <c r="AZ17" s="1051"/>
      <c r="BA17" s="1042" t="str">
        <f>IF(Invest!BP24&lt;&gt;"",(IF(AT17=Invest!BP24,"Importo del sottointervento corrispondente a quello riportato a pag. Invest","Importo del sottointervento non corrispondente a quello riportato a pag. Invest")),"CELLA VUOTA o VALORE NON CONGRUO")</f>
        <v>CELLA VUOTA o VALORE NON CONGRUO</v>
      </c>
      <c r="BB17" s="1043"/>
      <c r="BC17" s="1043"/>
      <c r="BD17" s="1043"/>
      <c r="BE17" s="1043"/>
      <c r="BF17" s="1043"/>
      <c r="BG17" s="1043"/>
      <c r="BH17" s="1043"/>
      <c r="BI17" s="1043"/>
      <c r="BJ17" s="1043"/>
      <c r="BK17" s="1043"/>
      <c r="BL17" s="1043"/>
      <c r="BM17" s="1044"/>
    </row>
    <row r="18" spans="1:65" s="91" customFormat="1" ht="20.25" customHeight="1">
      <c r="A18" s="81"/>
      <c r="B18" s="1024"/>
      <c r="C18" s="1024"/>
      <c r="D18" s="1028"/>
      <c r="E18" s="1029"/>
      <c r="F18" s="1029"/>
      <c r="G18" s="1029"/>
      <c r="H18" s="1029"/>
      <c r="I18" s="1029"/>
      <c r="J18" s="1029"/>
      <c r="K18" s="1029"/>
      <c r="L18" s="1029"/>
      <c r="M18" s="1029"/>
      <c r="N18" s="1029"/>
      <c r="O18" s="1029"/>
      <c r="P18" s="1029"/>
      <c r="Q18" s="1029"/>
      <c r="R18" s="1029"/>
      <c r="S18" s="1030"/>
      <c r="T18" s="1008" t="s">
        <v>59</v>
      </c>
      <c r="U18" s="1009"/>
      <c r="V18" s="1010"/>
      <c r="W18" s="1011"/>
      <c r="X18" s="1011"/>
      <c r="Y18" s="1012"/>
      <c r="Z18" s="1013"/>
      <c r="AA18" s="1014"/>
      <c r="AB18" s="1014"/>
      <c r="AC18" s="1014"/>
      <c r="AD18" s="1014"/>
      <c r="AE18" s="1014"/>
      <c r="AF18" s="1015"/>
      <c r="AG18" s="1008" t="s">
        <v>59</v>
      </c>
      <c r="AH18" s="1009"/>
      <c r="AI18" s="1010"/>
      <c r="AJ18" s="1011"/>
      <c r="AK18" s="1011"/>
      <c r="AL18" s="1012"/>
      <c r="AM18" s="1013"/>
      <c r="AN18" s="1014"/>
      <c r="AO18" s="1014"/>
      <c r="AP18" s="1014"/>
      <c r="AQ18" s="1014"/>
      <c r="AR18" s="1014"/>
      <c r="AS18" s="1015"/>
      <c r="AT18" s="1051"/>
      <c r="AU18" s="1051"/>
      <c r="AV18" s="1051"/>
      <c r="AW18" s="1051"/>
      <c r="AX18" s="1051"/>
      <c r="AY18" s="1051"/>
      <c r="AZ18" s="1051"/>
      <c r="BA18" s="1045"/>
      <c r="BB18" s="1046"/>
      <c r="BC18" s="1046"/>
      <c r="BD18" s="1046"/>
      <c r="BE18" s="1046"/>
      <c r="BF18" s="1046"/>
      <c r="BG18" s="1046"/>
      <c r="BH18" s="1046"/>
      <c r="BI18" s="1046"/>
      <c r="BJ18" s="1046"/>
      <c r="BK18" s="1046"/>
      <c r="BL18" s="1046"/>
      <c r="BM18" s="1047"/>
    </row>
    <row r="19" spans="1:65" s="91" customFormat="1" ht="20.25" customHeight="1">
      <c r="A19" s="81"/>
      <c r="B19" s="1024"/>
      <c r="C19" s="1024"/>
      <c r="D19" s="1031"/>
      <c r="E19" s="1032"/>
      <c r="F19" s="1032"/>
      <c r="G19" s="1032"/>
      <c r="H19" s="1032"/>
      <c r="I19" s="1032"/>
      <c r="J19" s="1032"/>
      <c r="K19" s="1032"/>
      <c r="L19" s="1032"/>
      <c r="M19" s="1032"/>
      <c r="N19" s="1032"/>
      <c r="O19" s="1032"/>
      <c r="P19" s="1032"/>
      <c r="Q19" s="1032"/>
      <c r="R19" s="1032"/>
      <c r="S19" s="1033"/>
      <c r="T19" s="1016" t="s">
        <v>18</v>
      </c>
      <c r="U19" s="1017"/>
      <c r="V19" s="1018"/>
      <c r="W19" s="1019"/>
      <c r="X19" s="1019"/>
      <c r="Y19" s="1020"/>
      <c r="Z19" s="1021"/>
      <c r="AA19" s="1022"/>
      <c r="AB19" s="1022"/>
      <c r="AC19" s="1022"/>
      <c r="AD19" s="1022"/>
      <c r="AE19" s="1022"/>
      <c r="AF19" s="1023"/>
      <c r="AG19" s="1016" t="s">
        <v>18</v>
      </c>
      <c r="AH19" s="1017"/>
      <c r="AI19" s="1018"/>
      <c r="AJ19" s="1019"/>
      <c r="AK19" s="1019"/>
      <c r="AL19" s="1020"/>
      <c r="AM19" s="1021"/>
      <c r="AN19" s="1022"/>
      <c r="AO19" s="1022"/>
      <c r="AP19" s="1022"/>
      <c r="AQ19" s="1022"/>
      <c r="AR19" s="1022"/>
      <c r="AS19" s="1023"/>
      <c r="AT19" s="1051"/>
      <c r="AU19" s="1051"/>
      <c r="AV19" s="1051"/>
      <c r="AW19" s="1051"/>
      <c r="AX19" s="1051"/>
      <c r="AY19" s="1051"/>
      <c r="AZ19" s="1051"/>
      <c r="BA19" s="1048"/>
      <c r="BB19" s="1049"/>
      <c r="BC19" s="1049"/>
      <c r="BD19" s="1049"/>
      <c r="BE19" s="1049"/>
      <c r="BF19" s="1049"/>
      <c r="BG19" s="1049"/>
      <c r="BH19" s="1049"/>
      <c r="BI19" s="1049"/>
      <c r="BJ19" s="1049"/>
      <c r="BK19" s="1049"/>
      <c r="BL19" s="1049"/>
      <c r="BM19" s="1050"/>
    </row>
    <row r="20" spans="1:65" s="91" customFormat="1" ht="20.25" customHeight="1">
      <c r="A20" s="81"/>
      <c r="B20" s="1024" t="s">
        <v>32</v>
      </c>
      <c r="C20" s="1024"/>
      <c r="D20" s="1025">
        <f>IF(Invest!D30=0,"",Invest!D30)</f>
      </c>
      <c r="E20" s="1026"/>
      <c r="F20" s="1026"/>
      <c r="G20" s="1026"/>
      <c r="H20" s="1026"/>
      <c r="I20" s="1026"/>
      <c r="J20" s="1026"/>
      <c r="K20" s="1026"/>
      <c r="L20" s="1026"/>
      <c r="M20" s="1026"/>
      <c r="N20" s="1026"/>
      <c r="O20" s="1026"/>
      <c r="P20" s="1026"/>
      <c r="Q20" s="1026"/>
      <c r="R20" s="1026"/>
      <c r="S20" s="1027"/>
      <c r="T20" s="1034" t="s">
        <v>17</v>
      </c>
      <c r="U20" s="1035"/>
      <c r="V20" s="1036"/>
      <c r="W20" s="1037"/>
      <c r="X20" s="1037"/>
      <c r="Y20" s="1038"/>
      <c r="Z20" s="1039"/>
      <c r="AA20" s="1040"/>
      <c r="AB20" s="1040"/>
      <c r="AC20" s="1040"/>
      <c r="AD20" s="1040"/>
      <c r="AE20" s="1040"/>
      <c r="AF20" s="1041"/>
      <c r="AG20" s="1034" t="s">
        <v>17</v>
      </c>
      <c r="AH20" s="1035"/>
      <c r="AI20" s="1036"/>
      <c r="AJ20" s="1037"/>
      <c r="AK20" s="1037"/>
      <c r="AL20" s="1038"/>
      <c r="AM20" s="1039"/>
      <c r="AN20" s="1040"/>
      <c r="AO20" s="1040"/>
      <c r="AP20" s="1040"/>
      <c r="AQ20" s="1040"/>
      <c r="AR20" s="1040"/>
      <c r="AS20" s="1041"/>
      <c r="AT20" s="1051">
        <f>SUM(Z20:AF22,AM20:AS22)</f>
        <v>0</v>
      </c>
      <c r="AU20" s="1051"/>
      <c r="AV20" s="1051"/>
      <c r="AW20" s="1051"/>
      <c r="AX20" s="1051"/>
      <c r="AY20" s="1051"/>
      <c r="AZ20" s="1051"/>
      <c r="BA20" s="1042" t="str">
        <f>IF(Invest!BP30&lt;&gt;"",(IF(AT20=Invest!BP30,"Importo del sottointervento corrispondente a quello riportato a pag. Invest","Importo del sottointervento non corrispondente a quello riportato a pag. Invest")),"CELLA VUOTA o VALORE NON CONGRUO")</f>
        <v>CELLA VUOTA o VALORE NON CONGRUO</v>
      </c>
      <c r="BB20" s="1043"/>
      <c r="BC20" s="1043"/>
      <c r="BD20" s="1043"/>
      <c r="BE20" s="1043"/>
      <c r="BF20" s="1043"/>
      <c r="BG20" s="1043"/>
      <c r="BH20" s="1043"/>
      <c r="BI20" s="1043"/>
      <c r="BJ20" s="1043"/>
      <c r="BK20" s="1043"/>
      <c r="BL20" s="1043"/>
      <c r="BM20" s="1044"/>
    </row>
    <row r="21" spans="1:65" s="91" customFormat="1" ht="20.25" customHeight="1">
      <c r="A21" s="81"/>
      <c r="B21" s="1024"/>
      <c r="C21" s="1024"/>
      <c r="D21" s="1028"/>
      <c r="E21" s="1029"/>
      <c r="F21" s="1029"/>
      <c r="G21" s="1029"/>
      <c r="H21" s="1029"/>
      <c r="I21" s="1029"/>
      <c r="J21" s="1029"/>
      <c r="K21" s="1029"/>
      <c r="L21" s="1029"/>
      <c r="M21" s="1029"/>
      <c r="N21" s="1029"/>
      <c r="O21" s="1029"/>
      <c r="P21" s="1029"/>
      <c r="Q21" s="1029"/>
      <c r="R21" s="1029"/>
      <c r="S21" s="1030"/>
      <c r="T21" s="1008" t="s">
        <v>59</v>
      </c>
      <c r="U21" s="1009"/>
      <c r="V21" s="1010"/>
      <c r="W21" s="1011"/>
      <c r="X21" s="1011"/>
      <c r="Y21" s="1012"/>
      <c r="Z21" s="1013"/>
      <c r="AA21" s="1014"/>
      <c r="AB21" s="1014"/>
      <c r="AC21" s="1014"/>
      <c r="AD21" s="1014"/>
      <c r="AE21" s="1014"/>
      <c r="AF21" s="1015"/>
      <c r="AG21" s="1008" t="s">
        <v>59</v>
      </c>
      <c r="AH21" s="1009"/>
      <c r="AI21" s="1010"/>
      <c r="AJ21" s="1011"/>
      <c r="AK21" s="1011"/>
      <c r="AL21" s="1012"/>
      <c r="AM21" s="1013"/>
      <c r="AN21" s="1014"/>
      <c r="AO21" s="1014"/>
      <c r="AP21" s="1014"/>
      <c r="AQ21" s="1014"/>
      <c r="AR21" s="1014"/>
      <c r="AS21" s="1015"/>
      <c r="AT21" s="1051"/>
      <c r="AU21" s="1051"/>
      <c r="AV21" s="1051"/>
      <c r="AW21" s="1051"/>
      <c r="AX21" s="1051"/>
      <c r="AY21" s="1051"/>
      <c r="AZ21" s="1051"/>
      <c r="BA21" s="1045"/>
      <c r="BB21" s="1046"/>
      <c r="BC21" s="1046"/>
      <c r="BD21" s="1046"/>
      <c r="BE21" s="1046"/>
      <c r="BF21" s="1046"/>
      <c r="BG21" s="1046"/>
      <c r="BH21" s="1046"/>
      <c r="BI21" s="1046"/>
      <c r="BJ21" s="1046"/>
      <c r="BK21" s="1046"/>
      <c r="BL21" s="1046"/>
      <c r="BM21" s="1047"/>
    </row>
    <row r="22" spans="1:65" s="91" customFormat="1" ht="20.25" customHeight="1">
      <c r="A22" s="81"/>
      <c r="B22" s="1024"/>
      <c r="C22" s="1024"/>
      <c r="D22" s="1031"/>
      <c r="E22" s="1032"/>
      <c r="F22" s="1032"/>
      <c r="G22" s="1032"/>
      <c r="H22" s="1032"/>
      <c r="I22" s="1032"/>
      <c r="J22" s="1032"/>
      <c r="K22" s="1032"/>
      <c r="L22" s="1032"/>
      <c r="M22" s="1032"/>
      <c r="N22" s="1032"/>
      <c r="O22" s="1032"/>
      <c r="P22" s="1032"/>
      <c r="Q22" s="1032"/>
      <c r="R22" s="1032"/>
      <c r="S22" s="1033"/>
      <c r="T22" s="1016" t="s">
        <v>18</v>
      </c>
      <c r="U22" s="1017"/>
      <c r="V22" s="1018"/>
      <c r="W22" s="1019"/>
      <c r="X22" s="1019"/>
      <c r="Y22" s="1020"/>
      <c r="Z22" s="1021"/>
      <c r="AA22" s="1022"/>
      <c r="AB22" s="1022"/>
      <c r="AC22" s="1022"/>
      <c r="AD22" s="1022"/>
      <c r="AE22" s="1022"/>
      <c r="AF22" s="1023"/>
      <c r="AG22" s="1016" t="s">
        <v>18</v>
      </c>
      <c r="AH22" s="1017"/>
      <c r="AI22" s="1018"/>
      <c r="AJ22" s="1019"/>
      <c r="AK22" s="1019"/>
      <c r="AL22" s="1020"/>
      <c r="AM22" s="1021"/>
      <c r="AN22" s="1022"/>
      <c r="AO22" s="1022"/>
      <c r="AP22" s="1022"/>
      <c r="AQ22" s="1022"/>
      <c r="AR22" s="1022"/>
      <c r="AS22" s="1023"/>
      <c r="AT22" s="1051"/>
      <c r="AU22" s="1051"/>
      <c r="AV22" s="1051"/>
      <c r="AW22" s="1051"/>
      <c r="AX22" s="1051"/>
      <c r="AY22" s="1051"/>
      <c r="AZ22" s="1051"/>
      <c r="BA22" s="1048"/>
      <c r="BB22" s="1049"/>
      <c r="BC22" s="1049"/>
      <c r="BD22" s="1049"/>
      <c r="BE22" s="1049"/>
      <c r="BF22" s="1049"/>
      <c r="BG22" s="1049"/>
      <c r="BH22" s="1049"/>
      <c r="BI22" s="1049"/>
      <c r="BJ22" s="1049"/>
      <c r="BK22" s="1049"/>
      <c r="BL22" s="1049"/>
      <c r="BM22" s="1050"/>
    </row>
    <row r="23" spans="1:65" s="91" customFormat="1" ht="20.25" customHeight="1">
      <c r="A23" s="81"/>
      <c r="B23" s="1024" t="s">
        <v>33</v>
      </c>
      <c r="C23" s="1024"/>
      <c r="D23" s="1025">
        <f>IF(Invest!D36=0,"",Invest!D36)</f>
      </c>
      <c r="E23" s="1026"/>
      <c r="F23" s="1026"/>
      <c r="G23" s="1026"/>
      <c r="H23" s="1026"/>
      <c r="I23" s="1026"/>
      <c r="J23" s="1026"/>
      <c r="K23" s="1026"/>
      <c r="L23" s="1026"/>
      <c r="M23" s="1026"/>
      <c r="N23" s="1026"/>
      <c r="O23" s="1026"/>
      <c r="P23" s="1026"/>
      <c r="Q23" s="1026"/>
      <c r="R23" s="1026"/>
      <c r="S23" s="1027"/>
      <c r="T23" s="1034" t="s">
        <v>17</v>
      </c>
      <c r="U23" s="1035"/>
      <c r="V23" s="1036"/>
      <c r="W23" s="1037"/>
      <c r="X23" s="1037"/>
      <c r="Y23" s="1038"/>
      <c r="Z23" s="1039"/>
      <c r="AA23" s="1040"/>
      <c r="AB23" s="1040"/>
      <c r="AC23" s="1040"/>
      <c r="AD23" s="1040"/>
      <c r="AE23" s="1040"/>
      <c r="AF23" s="1041"/>
      <c r="AG23" s="1034" t="s">
        <v>17</v>
      </c>
      <c r="AH23" s="1035"/>
      <c r="AI23" s="1036"/>
      <c r="AJ23" s="1037"/>
      <c r="AK23" s="1037"/>
      <c r="AL23" s="1038"/>
      <c r="AM23" s="1039"/>
      <c r="AN23" s="1040"/>
      <c r="AO23" s="1040"/>
      <c r="AP23" s="1040"/>
      <c r="AQ23" s="1040"/>
      <c r="AR23" s="1040"/>
      <c r="AS23" s="1041"/>
      <c r="AT23" s="1051">
        <f>SUM(Z23:AF25,AM23:AS25)</f>
        <v>0</v>
      </c>
      <c r="AU23" s="1051"/>
      <c r="AV23" s="1051"/>
      <c r="AW23" s="1051"/>
      <c r="AX23" s="1051"/>
      <c r="AY23" s="1051"/>
      <c r="AZ23" s="1051"/>
      <c r="BA23" s="1042" t="str">
        <f>IF(Invest!BP36&lt;&gt;"",(IF(AT23=Invest!BP36,"Importo del sottointervento corrispondente a quello riportato a pag. Invest","Importo del sottointervento non corrispondente a quello riportato a pag. Invest")),"CELLA VUOTA o VALORE NON CONGRUO")</f>
        <v>CELLA VUOTA o VALORE NON CONGRUO</v>
      </c>
      <c r="BB23" s="1043"/>
      <c r="BC23" s="1043"/>
      <c r="BD23" s="1043"/>
      <c r="BE23" s="1043"/>
      <c r="BF23" s="1043"/>
      <c r="BG23" s="1043"/>
      <c r="BH23" s="1043"/>
      <c r="BI23" s="1043"/>
      <c r="BJ23" s="1043"/>
      <c r="BK23" s="1043"/>
      <c r="BL23" s="1043"/>
      <c r="BM23" s="1044"/>
    </row>
    <row r="24" spans="1:65" s="91" customFormat="1" ht="20.25" customHeight="1">
      <c r="A24" s="81"/>
      <c r="B24" s="1024"/>
      <c r="C24" s="1024"/>
      <c r="D24" s="1028"/>
      <c r="E24" s="1029"/>
      <c r="F24" s="1029"/>
      <c r="G24" s="1029"/>
      <c r="H24" s="1029"/>
      <c r="I24" s="1029"/>
      <c r="J24" s="1029"/>
      <c r="K24" s="1029"/>
      <c r="L24" s="1029"/>
      <c r="M24" s="1029"/>
      <c r="N24" s="1029"/>
      <c r="O24" s="1029"/>
      <c r="P24" s="1029"/>
      <c r="Q24" s="1029"/>
      <c r="R24" s="1029"/>
      <c r="S24" s="1030"/>
      <c r="T24" s="1008" t="s">
        <v>59</v>
      </c>
      <c r="U24" s="1009"/>
      <c r="V24" s="1010"/>
      <c r="W24" s="1011"/>
      <c r="X24" s="1011"/>
      <c r="Y24" s="1012"/>
      <c r="Z24" s="1013"/>
      <c r="AA24" s="1014"/>
      <c r="AB24" s="1014"/>
      <c r="AC24" s="1014"/>
      <c r="AD24" s="1014"/>
      <c r="AE24" s="1014"/>
      <c r="AF24" s="1015"/>
      <c r="AG24" s="1008" t="s">
        <v>59</v>
      </c>
      <c r="AH24" s="1009"/>
      <c r="AI24" s="1010"/>
      <c r="AJ24" s="1011"/>
      <c r="AK24" s="1011"/>
      <c r="AL24" s="1012"/>
      <c r="AM24" s="1013"/>
      <c r="AN24" s="1014"/>
      <c r="AO24" s="1014"/>
      <c r="AP24" s="1014"/>
      <c r="AQ24" s="1014"/>
      <c r="AR24" s="1014"/>
      <c r="AS24" s="1015"/>
      <c r="AT24" s="1051"/>
      <c r="AU24" s="1051"/>
      <c r="AV24" s="1051"/>
      <c r="AW24" s="1051"/>
      <c r="AX24" s="1051"/>
      <c r="AY24" s="1051"/>
      <c r="AZ24" s="1051"/>
      <c r="BA24" s="1045"/>
      <c r="BB24" s="1046"/>
      <c r="BC24" s="1046"/>
      <c r="BD24" s="1046"/>
      <c r="BE24" s="1046"/>
      <c r="BF24" s="1046"/>
      <c r="BG24" s="1046"/>
      <c r="BH24" s="1046"/>
      <c r="BI24" s="1046"/>
      <c r="BJ24" s="1046"/>
      <c r="BK24" s="1046"/>
      <c r="BL24" s="1046"/>
      <c r="BM24" s="1047"/>
    </row>
    <row r="25" spans="1:65" s="91" customFormat="1" ht="20.25" customHeight="1">
      <c r="A25" s="81"/>
      <c r="B25" s="1024"/>
      <c r="C25" s="1024"/>
      <c r="D25" s="1031"/>
      <c r="E25" s="1032"/>
      <c r="F25" s="1032"/>
      <c r="G25" s="1032"/>
      <c r="H25" s="1032"/>
      <c r="I25" s="1032"/>
      <c r="J25" s="1032"/>
      <c r="K25" s="1032"/>
      <c r="L25" s="1032"/>
      <c r="M25" s="1032"/>
      <c r="N25" s="1032"/>
      <c r="O25" s="1032"/>
      <c r="P25" s="1032"/>
      <c r="Q25" s="1032"/>
      <c r="R25" s="1032"/>
      <c r="S25" s="1033"/>
      <c r="T25" s="1016" t="s">
        <v>18</v>
      </c>
      <c r="U25" s="1017"/>
      <c r="V25" s="1018"/>
      <c r="W25" s="1019"/>
      <c r="X25" s="1019"/>
      <c r="Y25" s="1020"/>
      <c r="Z25" s="1021"/>
      <c r="AA25" s="1022"/>
      <c r="AB25" s="1022"/>
      <c r="AC25" s="1022"/>
      <c r="AD25" s="1022"/>
      <c r="AE25" s="1022"/>
      <c r="AF25" s="1023"/>
      <c r="AG25" s="1016" t="s">
        <v>18</v>
      </c>
      <c r="AH25" s="1017"/>
      <c r="AI25" s="1018"/>
      <c r="AJ25" s="1019"/>
      <c r="AK25" s="1019"/>
      <c r="AL25" s="1020"/>
      <c r="AM25" s="1021"/>
      <c r="AN25" s="1022"/>
      <c r="AO25" s="1022"/>
      <c r="AP25" s="1022"/>
      <c r="AQ25" s="1022"/>
      <c r="AR25" s="1022"/>
      <c r="AS25" s="1023"/>
      <c r="AT25" s="1051"/>
      <c r="AU25" s="1051"/>
      <c r="AV25" s="1051"/>
      <c r="AW25" s="1051"/>
      <c r="AX25" s="1051"/>
      <c r="AY25" s="1051"/>
      <c r="AZ25" s="1051"/>
      <c r="BA25" s="1048"/>
      <c r="BB25" s="1049"/>
      <c r="BC25" s="1049"/>
      <c r="BD25" s="1049"/>
      <c r="BE25" s="1049"/>
      <c r="BF25" s="1049"/>
      <c r="BG25" s="1049"/>
      <c r="BH25" s="1049"/>
      <c r="BI25" s="1049"/>
      <c r="BJ25" s="1049"/>
      <c r="BK25" s="1049"/>
      <c r="BL25" s="1049"/>
      <c r="BM25" s="1050"/>
    </row>
    <row r="26" spans="1:65" s="91" customFormat="1" ht="20.25" customHeight="1">
      <c r="A26" s="81"/>
      <c r="B26" s="1024" t="s">
        <v>73</v>
      </c>
      <c r="C26" s="1024"/>
      <c r="D26" s="1025">
        <f>IF(Invest!D42=0,"",Invest!D42)</f>
      </c>
      <c r="E26" s="1026"/>
      <c r="F26" s="1026"/>
      <c r="G26" s="1026"/>
      <c r="H26" s="1026"/>
      <c r="I26" s="1026"/>
      <c r="J26" s="1026"/>
      <c r="K26" s="1026"/>
      <c r="L26" s="1026"/>
      <c r="M26" s="1026"/>
      <c r="N26" s="1026"/>
      <c r="O26" s="1026"/>
      <c r="P26" s="1026"/>
      <c r="Q26" s="1026"/>
      <c r="R26" s="1026"/>
      <c r="S26" s="1027"/>
      <c r="T26" s="1034" t="s">
        <v>17</v>
      </c>
      <c r="U26" s="1035"/>
      <c r="V26" s="1036"/>
      <c r="W26" s="1037"/>
      <c r="X26" s="1037"/>
      <c r="Y26" s="1038"/>
      <c r="Z26" s="1039"/>
      <c r="AA26" s="1040"/>
      <c r="AB26" s="1040"/>
      <c r="AC26" s="1040"/>
      <c r="AD26" s="1040"/>
      <c r="AE26" s="1040"/>
      <c r="AF26" s="1041"/>
      <c r="AG26" s="1034" t="s">
        <v>17</v>
      </c>
      <c r="AH26" s="1035"/>
      <c r="AI26" s="1036"/>
      <c r="AJ26" s="1037"/>
      <c r="AK26" s="1037"/>
      <c r="AL26" s="1038"/>
      <c r="AM26" s="1039"/>
      <c r="AN26" s="1040"/>
      <c r="AO26" s="1040"/>
      <c r="AP26" s="1040"/>
      <c r="AQ26" s="1040"/>
      <c r="AR26" s="1040"/>
      <c r="AS26" s="1041"/>
      <c r="AT26" s="1051">
        <f>SUM(Z26:AF28,AM26:AS28)</f>
        <v>0</v>
      </c>
      <c r="AU26" s="1051"/>
      <c r="AV26" s="1051"/>
      <c r="AW26" s="1051"/>
      <c r="AX26" s="1051"/>
      <c r="AY26" s="1051"/>
      <c r="AZ26" s="1051"/>
      <c r="BA26" s="1042" t="str">
        <f>IF(Invest!BP42&lt;&gt;"",(IF(AT26=Invest!BP42,"Importo del sottointervento corrispondente a quello riportato a pag. Invest","Importo del sottointervento non corrispondente a quello riportato a pag. Invest")),"CELLA VUOTA o VALORE NON CONGRUO")</f>
        <v>CELLA VUOTA o VALORE NON CONGRUO</v>
      </c>
      <c r="BB26" s="1043"/>
      <c r="BC26" s="1043"/>
      <c r="BD26" s="1043"/>
      <c r="BE26" s="1043"/>
      <c r="BF26" s="1043"/>
      <c r="BG26" s="1043"/>
      <c r="BH26" s="1043"/>
      <c r="BI26" s="1043"/>
      <c r="BJ26" s="1043"/>
      <c r="BK26" s="1043"/>
      <c r="BL26" s="1043"/>
      <c r="BM26" s="1044"/>
    </row>
    <row r="27" spans="1:65" s="91" customFormat="1" ht="20.25" customHeight="1">
      <c r="A27" s="81"/>
      <c r="B27" s="1024"/>
      <c r="C27" s="1024"/>
      <c r="D27" s="1028"/>
      <c r="E27" s="1029"/>
      <c r="F27" s="1029"/>
      <c r="G27" s="1029"/>
      <c r="H27" s="1029"/>
      <c r="I27" s="1029"/>
      <c r="J27" s="1029"/>
      <c r="K27" s="1029"/>
      <c r="L27" s="1029"/>
      <c r="M27" s="1029"/>
      <c r="N27" s="1029"/>
      <c r="O27" s="1029"/>
      <c r="P27" s="1029"/>
      <c r="Q27" s="1029"/>
      <c r="R27" s="1029"/>
      <c r="S27" s="1030"/>
      <c r="T27" s="1008" t="s">
        <v>59</v>
      </c>
      <c r="U27" s="1009"/>
      <c r="V27" s="1010"/>
      <c r="W27" s="1011"/>
      <c r="X27" s="1011"/>
      <c r="Y27" s="1012"/>
      <c r="Z27" s="1013"/>
      <c r="AA27" s="1014"/>
      <c r="AB27" s="1014"/>
      <c r="AC27" s="1014"/>
      <c r="AD27" s="1014"/>
      <c r="AE27" s="1014"/>
      <c r="AF27" s="1015"/>
      <c r="AG27" s="1008" t="s">
        <v>59</v>
      </c>
      <c r="AH27" s="1009"/>
      <c r="AI27" s="1010"/>
      <c r="AJ27" s="1011"/>
      <c r="AK27" s="1011"/>
      <c r="AL27" s="1012"/>
      <c r="AM27" s="1013"/>
      <c r="AN27" s="1014"/>
      <c r="AO27" s="1014"/>
      <c r="AP27" s="1014"/>
      <c r="AQ27" s="1014"/>
      <c r="AR27" s="1014"/>
      <c r="AS27" s="1015"/>
      <c r="AT27" s="1051"/>
      <c r="AU27" s="1051"/>
      <c r="AV27" s="1051"/>
      <c r="AW27" s="1051"/>
      <c r="AX27" s="1051"/>
      <c r="AY27" s="1051"/>
      <c r="AZ27" s="1051"/>
      <c r="BA27" s="1045"/>
      <c r="BB27" s="1046"/>
      <c r="BC27" s="1046"/>
      <c r="BD27" s="1046"/>
      <c r="BE27" s="1046"/>
      <c r="BF27" s="1046"/>
      <c r="BG27" s="1046"/>
      <c r="BH27" s="1046"/>
      <c r="BI27" s="1046"/>
      <c r="BJ27" s="1046"/>
      <c r="BK27" s="1046"/>
      <c r="BL27" s="1046"/>
      <c r="BM27" s="1047"/>
    </row>
    <row r="28" spans="1:65" s="91" customFormat="1" ht="20.25" customHeight="1">
      <c r="A28" s="81"/>
      <c r="B28" s="1024"/>
      <c r="C28" s="1024"/>
      <c r="D28" s="1031"/>
      <c r="E28" s="1032"/>
      <c r="F28" s="1032"/>
      <c r="G28" s="1032"/>
      <c r="H28" s="1032"/>
      <c r="I28" s="1032"/>
      <c r="J28" s="1032"/>
      <c r="K28" s="1032"/>
      <c r="L28" s="1032"/>
      <c r="M28" s="1032"/>
      <c r="N28" s="1032"/>
      <c r="O28" s="1032"/>
      <c r="P28" s="1032"/>
      <c r="Q28" s="1032"/>
      <c r="R28" s="1032"/>
      <c r="S28" s="1033"/>
      <c r="T28" s="1016" t="s">
        <v>18</v>
      </c>
      <c r="U28" s="1017"/>
      <c r="V28" s="1018"/>
      <c r="W28" s="1019"/>
      <c r="X28" s="1019"/>
      <c r="Y28" s="1020"/>
      <c r="Z28" s="1021"/>
      <c r="AA28" s="1022"/>
      <c r="AB28" s="1022"/>
      <c r="AC28" s="1022"/>
      <c r="AD28" s="1022"/>
      <c r="AE28" s="1022"/>
      <c r="AF28" s="1023"/>
      <c r="AG28" s="1016" t="s">
        <v>18</v>
      </c>
      <c r="AH28" s="1017"/>
      <c r="AI28" s="1018"/>
      <c r="AJ28" s="1019"/>
      <c r="AK28" s="1019"/>
      <c r="AL28" s="1020"/>
      <c r="AM28" s="1021"/>
      <c r="AN28" s="1022"/>
      <c r="AO28" s="1022"/>
      <c r="AP28" s="1022"/>
      <c r="AQ28" s="1022"/>
      <c r="AR28" s="1022"/>
      <c r="AS28" s="1023"/>
      <c r="AT28" s="1051"/>
      <c r="AU28" s="1051"/>
      <c r="AV28" s="1051"/>
      <c r="AW28" s="1051"/>
      <c r="AX28" s="1051"/>
      <c r="AY28" s="1051"/>
      <c r="AZ28" s="1051"/>
      <c r="BA28" s="1048"/>
      <c r="BB28" s="1049"/>
      <c r="BC28" s="1049"/>
      <c r="BD28" s="1049"/>
      <c r="BE28" s="1049"/>
      <c r="BF28" s="1049"/>
      <c r="BG28" s="1049"/>
      <c r="BH28" s="1049"/>
      <c r="BI28" s="1049"/>
      <c r="BJ28" s="1049"/>
      <c r="BK28" s="1049"/>
      <c r="BL28" s="1049"/>
      <c r="BM28" s="1050"/>
    </row>
    <row r="29" spans="1:65" s="91" customFormat="1" ht="20.25" customHeight="1">
      <c r="A29" s="81"/>
      <c r="B29" s="1024" t="s">
        <v>74</v>
      </c>
      <c r="C29" s="1024"/>
      <c r="D29" s="1025">
        <f>IF(Invest!D48=0,"",Invest!D48)</f>
      </c>
      <c r="E29" s="1026"/>
      <c r="F29" s="1026"/>
      <c r="G29" s="1026"/>
      <c r="H29" s="1026"/>
      <c r="I29" s="1026"/>
      <c r="J29" s="1026"/>
      <c r="K29" s="1026"/>
      <c r="L29" s="1026"/>
      <c r="M29" s="1026"/>
      <c r="N29" s="1026"/>
      <c r="O29" s="1026"/>
      <c r="P29" s="1026"/>
      <c r="Q29" s="1026"/>
      <c r="R29" s="1026"/>
      <c r="S29" s="1027"/>
      <c r="T29" s="1034" t="s">
        <v>17</v>
      </c>
      <c r="U29" s="1035"/>
      <c r="V29" s="1036"/>
      <c r="W29" s="1037"/>
      <c r="X29" s="1037"/>
      <c r="Y29" s="1038"/>
      <c r="Z29" s="1039"/>
      <c r="AA29" s="1040"/>
      <c r="AB29" s="1040"/>
      <c r="AC29" s="1040"/>
      <c r="AD29" s="1040"/>
      <c r="AE29" s="1040"/>
      <c r="AF29" s="1041"/>
      <c r="AG29" s="1034" t="s">
        <v>17</v>
      </c>
      <c r="AH29" s="1035"/>
      <c r="AI29" s="1036"/>
      <c r="AJ29" s="1037"/>
      <c r="AK29" s="1037"/>
      <c r="AL29" s="1038"/>
      <c r="AM29" s="1039"/>
      <c r="AN29" s="1040"/>
      <c r="AO29" s="1040"/>
      <c r="AP29" s="1040"/>
      <c r="AQ29" s="1040"/>
      <c r="AR29" s="1040"/>
      <c r="AS29" s="1041"/>
      <c r="AT29" s="1051">
        <f>SUM(Z29:AF31,AM29:AS31)</f>
        <v>0</v>
      </c>
      <c r="AU29" s="1051"/>
      <c r="AV29" s="1051"/>
      <c r="AW29" s="1051"/>
      <c r="AX29" s="1051"/>
      <c r="AY29" s="1051"/>
      <c r="AZ29" s="1051"/>
      <c r="BA29" s="1042" t="str">
        <f>IF(Invest!BP48&lt;&gt;"",(IF(AT29=Invest!BP48,"Importo del sottointervento corrispondente a quello riportato a pag. Invest","Importo del sottointervento non corrispondente a quello riportato a pag. Invest")),"CELLA VUOTA o VALORE NON CONGRUO")</f>
        <v>CELLA VUOTA o VALORE NON CONGRUO</v>
      </c>
      <c r="BB29" s="1043"/>
      <c r="BC29" s="1043"/>
      <c r="BD29" s="1043"/>
      <c r="BE29" s="1043"/>
      <c r="BF29" s="1043"/>
      <c r="BG29" s="1043"/>
      <c r="BH29" s="1043"/>
      <c r="BI29" s="1043"/>
      <c r="BJ29" s="1043"/>
      <c r="BK29" s="1043"/>
      <c r="BL29" s="1043"/>
      <c r="BM29" s="1044"/>
    </row>
    <row r="30" spans="1:65" s="91" customFormat="1" ht="20.25" customHeight="1">
      <c r="A30" s="81"/>
      <c r="B30" s="1024"/>
      <c r="C30" s="1024"/>
      <c r="D30" s="1028"/>
      <c r="E30" s="1029"/>
      <c r="F30" s="1029"/>
      <c r="G30" s="1029"/>
      <c r="H30" s="1029"/>
      <c r="I30" s="1029"/>
      <c r="J30" s="1029"/>
      <c r="K30" s="1029"/>
      <c r="L30" s="1029"/>
      <c r="M30" s="1029"/>
      <c r="N30" s="1029"/>
      <c r="O30" s="1029"/>
      <c r="P30" s="1029"/>
      <c r="Q30" s="1029"/>
      <c r="R30" s="1029"/>
      <c r="S30" s="1030"/>
      <c r="T30" s="1008" t="s">
        <v>59</v>
      </c>
      <c r="U30" s="1009"/>
      <c r="V30" s="1010"/>
      <c r="W30" s="1011"/>
      <c r="X30" s="1011"/>
      <c r="Y30" s="1012"/>
      <c r="Z30" s="1013"/>
      <c r="AA30" s="1014"/>
      <c r="AB30" s="1014"/>
      <c r="AC30" s="1014"/>
      <c r="AD30" s="1014"/>
      <c r="AE30" s="1014"/>
      <c r="AF30" s="1015"/>
      <c r="AG30" s="1008" t="s">
        <v>59</v>
      </c>
      <c r="AH30" s="1009"/>
      <c r="AI30" s="1010"/>
      <c r="AJ30" s="1011"/>
      <c r="AK30" s="1011"/>
      <c r="AL30" s="1012"/>
      <c r="AM30" s="1013"/>
      <c r="AN30" s="1014"/>
      <c r="AO30" s="1014"/>
      <c r="AP30" s="1014"/>
      <c r="AQ30" s="1014"/>
      <c r="AR30" s="1014"/>
      <c r="AS30" s="1015"/>
      <c r="AT30" s="1051"/>
      <c r="AU30" s="1051"/>
      <c r="AV30" s="1051"/>
      <c r="AW30" s="1051"/>
      <c r="AX30" s="1051"/>
      <c r="AY30" s="1051"/>
      <c r="AZ30" s="1051"/>
      <c r="BA30" s="1045"/>
      <c r="BB30" s="1046"/>
      <c r="BC30" s="1046"/>
      <c r="BD30" s="1046"/>
      <c r="BE30" s="1046"/>
      <c r="BF30" s="1046"/>
      <c r="BG30" s="1046"/>
      <c r="BH30" s="1046"/>
      <c r="BI30" s="1046"/>
      <c r="BJ30" s="1046"/>
      <c r="BK30" s="1046"/>
      <c r="BL30" s="1046"/>
      <c r="BM30" s="1047"/>
    </row>
    <row r="31" spans="1:65" s="91" customFormat="1" ht="20.25" customHeight="1">
      <c r="A31" s="81"/>
      <c r="B31" s="1024"/>
      <c r="C31" s="1024"/>
      <c r="D31" s="1031"/>
      <c r="E31" s="1032"/>
      <c r="F31" s="1032"/>
      <c r="G31" s="1032"/>
      <c r="H31" s="1032"/>
      <c r="I31" s="1032"/>
      <c r="J31" s="1032"/>
      <c r="K31" s="1032"/>
      <c r="L31" s="1032"/>
      <c r="M31" s="1032"/>
      <c r="N31" s="1032"/>
      <c r="O31" s="1032"/>
      <c r="P31" s="1032"/>
      <c r="Q31" s="1032"/>
      <c r="R31" s="1032"/>
      <c r="S31" s="1033"/>
      <c r="T31" s="1016" t="s">
        <v>18</v>
      </c>
      <c r="U31" s="1017"/>
      <c r="V31" s="1018"/>
      <c r="W31" s="1019"/>
      <c r="X31" s="1019"/>
      <c r="Y31" s="1020"/>
      <c r="Z31" s="1021"/>
      <c r="AA31" s="1022"/>
      <c r="AB31" s="1022"/>
      <c r="AC31" s="1022"/>
      <c r="AD31" s="1022"/>
      <c r="AE31" s="1022"/>
      <c r="AF31" s="1023"/>
      <c r="AG31" s="1016" t="s">
        <v>18</v>
      </c>
      <c r="AH31" s="1017"/>
      <c r="AI31" s="1018"/>
      <c r="AJ31" s="1019"/>
      <c r="AK31" s="1019"/>
      <c r="AL31" s="1020"/>
      <c r="AM31" s="1021"/>
      <c r="AN31" s="1022"/>
      <c r="AO31" s="1022"/>
      <c r="AP31" s="1022"/>
      <c r="AQ31" s="1022"/>
      <c r="AR31" s="1022"/>
      <c r="AS31" s="1023"/>
      <c r="AT31" s="1051"/>
      <c r="AU31" s="1051"/>
      <c r="AV31" s="1051"/>
      <c r="AW31" s="1051"/>
      <c r="AX31" s="1051"/>
      <c r="AY31" s="1051"/>
      <c r="AZ31" s="1051"/>
      <c r="BA31" s="1048"/>
      <c r="BB31" s="1049"/>
      <c r="BC31" s="1049"/>
      <c r="BD31" s="1049"/>
      <c r="BE31" s="1049"/>
      <c r="BF31" s="1049"/>
      <c r="BG31" s="1049"/>
      <c r="BH31" s="1049"/>
      <c r="BI31" s="1049"/>
      <c r="BJ31" s="1049"/>
      <c r="BK31" s="1049"/>
      <c r="BL31" s="1049"/>
      <c r="BM31" s="1050"/>
    </row>
    <row r="32" spans="1:65" s="91" customFormat="1" ht="20.25" customHeight="1">
      <c r="A32" s="81"/>
      <c r="B32" s="1024" t="s">
        <v>75</v>
      </c>
      <c r="C32" s="1024"/>
      <c r="D32" s="1025">
        <f>IF(Invest!D54=0,"",Invest!D54)</f>
      </c>
      <c r="E32" s="1026"/>
      <c r="F32" s="1026"/>
      <c r="G32" s="1026"/>
      <c r="H32" s="1026"/>
      <c r="I32" s="1026"/>
      <c r="J32" s="1026"/>
      <c r="K32" s="1026"/>
      <c r="L32" s="1026"/>
      <c r="M32" s="1026"/>
      <c r="N32" s="1026"/>
      <c r="O32" s="1026"/>
      <c r="P32" s="1026"/>
      <c r="Q32" s="1026"/>
      <c r="R32" s="1026"/>
      <c r="S32" s="1027"/>
      <c r="T32" s="1034" t="s">
        <v>17</v>
      </c>
      <c r="U32" s="1035"/>
      <c r="V32" s="1036"/>
      <c r="W32" s="1037"/>
      <c r="X32" s="1037"/>
      <c r="Y32" s="1038"/>
      <c r="Z32" s="1039"/>
      <c r="AA32" s="1040"/>
      <c r="AB32" s="1040"/>
      <c r="AC32" s="1040"/>
      <c r="AD32" s="1040"/>
      <c r="AE32" s="1040"/>
      <c r="AF32" s="1041"/>
      <c r="AG32" s="1034" t="s">
        <v>17</v>
      </c>
      <c r="AH32" s="1035"/>
      <c r="AI32" s="1036"/>
      <c r="AJ32" s="1037"/>
      <c r="AK32" s="1037"/>
      <c r="AL32" s="1038"/>
      <c r="AM32" s="1039"/>
      <c r="AN32" s="1040"/>
      <c r="AO32" s="1040"/>
      <c r="AP32" s="1040"/>
      <c r="AQ32" s="1040"/>
      <c r="AR32" s="1040"/>
      <c r="AS32" s="1041"/>
      <c r="AT32" s="1051">
        <f>SUM(Z32:AF34,AM32:AS34)</f>
        <v>0</v>
      </c>
      <c r="AU32" s="1051"/>
      <c r="AV32" s="1051"/>
      <c r="AW32" s="1051"/>
      <c r="AX32" s="1051"/>
      <c r="AY32" s="1051"/>
      <c r="AZ32" s="1051"/>
      <c r="BA32" s="1042" t="str">
        <f>IF(Invest!BP54&lt;&gt;"",(IF(AT32=Invest!BP54,"Importo del sottointervento corrispondente a quello riportato a pag. Invest","Importo del sottointervento non corrispondente a quello riportato a pag. Invest")),"CELLA VUOTA o VALORE NON CONGRUO")</f>
        <v>CELLA VUOTA o VALORE NON CONGRUO</v>
      </c>
      <c r="BB32" s="1043"/>
      <c r="BC32" s="1043"/>
      <c r="BD32" s="1043"/>
      <c r="BE32" s="1043"/>
      <c r="BF32" s="1043"/>
      <c r="BG32" s="1043"/>
      <c r="BH32" s="1043"/>
      <c r="BI32" s="1043"/>
      <c r="BJ32" s="1043"/>
      <c r="BK32" s="1043"/>
      <c r="BL32" s="1043"/>
      <c r="BM32" s="1044"/>
    </row>
    <row r="33" spans="1:65" s="91" customFormat="1" ht="20.25" customHeight="1">
      <c r="A33" s="81"/>
      <c r="B33" s="1024"/>
      <c r="C33" s="1024"/>
      <c r="D33" s="1028"/>
      <c r="E33" s="1029"/>
      <c r="F33" s="1029"/>
      <c r="G33" s="1029"/>
      <c r="H33" s="1029"/>
      <c r="I33" s="1029"/>
      <c r="J33" s="1029"/>
      <c r="K33" s="1029"/>
      <c r="L33" s="1029"/>
      <c r="M33" s="1029"/>
      <c r="N33" s="1029"/>
      <c r="O33" s="1029"/>
      <c r="P33" s="1029"/>
      <c r="Q33" s="1029"/>
      <c r="R33" s="1029"/>
      <c r="S33" s="1030"/>
      <c r="T33" s="1008" t="s">
        <v>59</v>
      </c>
      <c r="U33" s="1009"/>
      <c r="V33" s="1010"/>
      <c r="W33" s="1011"/>
      <c r="X33" s="1011"/>
      <c r="Y33" s="1012"/>
      <c r="Z33" s="1013"/>
      <c r="AA33" s="1014"/>
      <c r="AB33" s="1014"/>
      <c r="AC33" s="1014"/>
      <c r="AD33" s="1014"/>
      <c r="AE33" s="1014"/>
      <c r="AF33" s="1015"/>
      <c r="AG33" s="1008" t="s">
        <v>59</v>
      </c>
      <c r="AH33" s="1009"/>
      <c r="AI33" s="1010"/>
      <c r="AJ33" s="1011"/>
      <c r="AK33" s="1011"/>
      <c r="AL33" s="1012"/>
      <c r="AM33" s="1013"/>
      <c r="AN33" s="1014"/>
      <c r="AO33" s="1014"/>
      <c r="AP33" s="1014"/>
      <c r="AQ33" s="1014"/>
      <c r="AR33" s="1014"/>
      <c r="AS33" s="1015"/>
      <c r="AT33" s="1051"/>
      <c r="AU33" s="1051"/>
      <c r="AV33" s="1051"/>
      <c r="AW33" s="1051"/>
      <c r="AX33" s="1051"/>
      <c r="AY33" s="1051"/>
      <c r="AZ33" s="1051"/>
      <c r="BA33" s="1045"/>
      <c r="BB33" s="1046"/>
      <c r="BC33" s="1046"/>
      <c r="BD33" s="1046"/>
      <c r="BE33" s="1046"/>
      <c r="BF33" s="1046"/>
      <c r="BG33" s="1046"/>
      <c r="BH33" s="1046"/>
      <c r="BI33" s="1046"/>
      <c r="BJ33" s="1046"/>
      <c r="BK33" s="1046"/>
      <c r="BL33" s="1046"/>
      <c r="BM33" s="1047"/>
    </row>
    <row r="34" spans="1:65" s="91" customFormat="1" ht="20.25" customHeight="1">
      <c r="A34" s="81"/>
      <c r="B34" s="1024"/>
      <c r="C34" s="1024"/>
      <c r="D34" s="1031"/>
      <c r="E34" s="1032"/>
      <c r="F34" s="1032"/>
      <c r="G34" s="1032"/>
      <c r="H34" s="1032"/>
      <c r="I34" s="1032"/>
      <c r="J34" s="1032"/>
      <c r="K34" s="1032"/>
      <c r="L34" s="1032"/>
      <c r="M34" s="1032"/>
      <c r="N34" s="1032"/>
      <c r="O34" s="1032"/>
      <c r="P34" s="1032"/>
      <c r="Q34" s="1032"/>
      <c r="R34" s="1032"/>
      <c r="S34" s="1033"/>
      <c r="T34" s="1016" t="s">
        <v>18</v>
      </c>
      <c r="U34" s="1017"/>
      <c r="V34" s="1018"/>
      <c r="W34" s="1019"/>
      <c r="X34" s="1019"/>
      <c r="Y34" s="1020"/>
      <c r="Z34" s="1021"/>
      <c r="AA34" s="1022"/>
      <c r="AB34" s="1022"/>
      <c r="AC34" s="1022"/>
      <c r="AD34" s="1022"/>
      <c r="AE34" s="1022"/>
      <c r="AF34" s="1023"/>
      <c r="AG34" s="1016" t="s">
        <v>18</v>
      </c>
      <c r="AH34" s="1017"/>
      <c r="AI34" s="1018"/>
      <c r="AJ34" s="1019"/>
      <c r="AK34" s="1019"/>
      <c r="AL34" s="1020"/>
      <c r="AM34" s="1021"/>
      <c r="AN34" s="1022"/>
      <c r="AO34" s="1022"/>
      <c r="AP34" s="1022"/>
      <c r="AQ34" s="1022"/>
      <c r="AR34" s="1022"/>
      <c r="AS34" s="1023"/>
      <c r="AT34" s="1051"/>
      <c r="AU34" s="1051"/>
      <c r="AV34" s="1051"/>
      <c r="AW34" s="1051"/>
      <c r="AX34" s="1051"/>
      <c r="AY34" s="1051"/>
      <c r="AZ34" s="1051"/>
      <c r="BA34" s="1048"/>
      <c r="BB34" s="1049"/>
      <c r="BC34" s="1049"/>
      <c r="BD34" s="1049"/>
      <c r="BE34" s="1049"/>
      <c r="BF34" s="1049"/>
      <c r="BG34" s="1049"/>
      <c r="BH34" s="1049"/>
      <c r="BI34" s="1049"/>
      <c r="BJ34" s="1049"/>
      <c r="BK34" s="1049"/>
      <c r="BL34" s="1049"/>
      <c r="BM34" s="1050"/>
    </row>
    <row r="35" spans="1:65" s="91" customFormat="1" ht="20.25" customHeight="1">
      <c r="A35" s="81"/>
      <c r="B35" s="1024" t="s">
        <v>76</v>
      </c>
      <c r="C35" s="1024"/>
      <c r="D35" s="1025">
        <f>IF(Invest!D60=0,"",Invest!D60)</f>
      </c>
      <c r="E35" s="1026"/>
      <c r="F35" s="1026"/>
      <c r="G35" s="1026"/>
      <c r="H35" s="1026"/>
      <c r="I35" s="1026"/>
      <c r="J35" s="1026"/>
      <c r="K35" s="1026"/>
      <c r="L35" s="1026"/>
      <c r="M35" s="1026"/>
      <c r="N35" s="1026"/>
      <c r="O35" s="1026"/>
      <c r="P35" s="1026"/>
      <c r="Q35" s="1026"/>
      <c r="R35" s="1026"/>
      <c r="S35" s="1027"/>
      <c r="T35" s="1034" t="s">
        <v>17</v>
      </c>
      <c r="U35" s="1035"/>
      <c r="V35" s="1036"/>
      <c r="W35" s="1037"/>
      <c r="X35" s="1037"/>
      <c r="Y35" s="1038"/>
      <c r="Z35" s="1039"/>
      <c r="AA35" s="1040"/>
      <c r="AB35" s="1040"/>
      <c r="AC35" s="1040"/>
      <c r="AD35" s="1040"/>
      <c r="AE35" s="1040"/>
      <c r="AF35" s="1041"/>
      <c r="AG35" s="1034" t="s">
        <v>17</v>
      </c>
      <c r="AH35" s="1035"/>
      <c r="AI35" s="1036"/>
      <c r="AJ35" s="1037"/>
      <c r="AK35" s="1037"/>
      <c r="AL35" s="1038"/>
      <c r="AM35" s="1039"/>
      <c r="AN35" s="1040"/>
      <c r="AO35" s="1040"/>
      <c r="AP35" s="1040"/>
      <c r="AQ35" s="1040"/>
      <c r="AR35" s="1040"/>
      <c r="AS35" s="1041"/>
      <c r="AT35" s="1051">
        <f>SUM(Z35:AF37,AM35:AS37)</f>
        <v>0</v>
      </c>
      <c r="AU35" s="1051"/>
      <c r="AV35" s="1051"/>
      <c r="AW35" s="1051"/>
      <c r="AX35" s="1051"/>
      <c r="AY35" s="1051"/>
      <c r="AZ35" s="1051"/>
      <c r="BA35" s="1042" t="str">
        <f>IF(Invest!BP60&lt;&gt;"",(IF(AT35=Invest!BP60,"Importo del sottointervento corrispondente a quello riportato a pag. Invest","Importo del sottointervento non corrispondente a quello riportato a pag. Invest")),"CELLA VUOTA o VALORE NON CONGRUO")</f>
        <v>CELLA VUOTA o VALORE NON CONGRUO</v>
      </c>
      <c r="BB35" s="1043"/>
      <c r="BC35" s="1043"/>
      <c r="BD35" s="1043"/>
      <c r="BE35" s="1043"/>
      <c r="BF35" s="1043"/>
      <c r="BG35" s="1043"/>
      <c r="BH35" s="1043"/>
      <c r="BI35" s="1043"/>
      <c r="BJ35" s="1043"/>
      <c r="BK35" s="1043"/>
      <c r="BL35" s="1043"/>
      <c r="BM35" s="1044"/>
    </row>
    <row r="36" spans="1:65" s="91" customFormat="1" ht="20.25" customHeight="1">
      <c r="A36" s="81"/>
      <c r="B36" s="1024"/>
      <c r="C36" s="1024"/>
      <c r="D36" s="1028"/>
      <c r="E36" s="1029"/>
      <c r="F36" s="1029"/>
      <c r="G36" s="1029"/>
      <c r="H36" s="1029"/>
      <c r="I36" s="1029"/>
      <c r="J36" s="1029"/>
      <c r="K36" s="1029"/>
      <c r="L36" s="1029"/>
      <c r="M36" s="1029"/>
      <c r="N36" s="1029"/>
      <c r="O36" s="1029"/>
      <c r="P36" s="1029"/>
      <c r="Q36" s="1029"/>
      <c r="R36" s="1029"/>
      <c r="S36" s="1030"/>
      <c r="T36" s="1008" t="s">
        <v>59</v>
      </c>
      <c r="U36" s="1009"/>
      <c r="V36" s="1010"/>
      <c r="W36" s="1011"/>
      <c r="X36" s="1011"/>
      <c r="Y36" s="1012"/>
      <c r="Z36" s="1013"/>
      <c r="AA36" s="1014"/>
      <c r="AB36" s="1014"/>
      <c r="AC36" s="1014"/>
      <c r="AD36" s="1014"/>
      <c r="AE36" s="1014"/>
      <c r="AF36" s="1015"/>
      <c r="AG36" s="1008" t="s">
        <v>59</v>
      </c>
      <c r="AH36" s="1009"/>
      <c r="AI36" s="1010"/>
      <c r="AJ36" s="1011"/>
      <c r="AK36" s="1011"/>
      <c r="AL36" s="1012"/>
      <c r="AM36" s="1013"/>
      <c r="AN36" s="1014"/>
      <c r="AO36" s="1014"/>
      <c r="AP36" s="1014"/>
      <c r="AQ36" s="1014"/>
      <c r="AR36" s="1014"/>
      <c r="AS36" s="1015"/>
      <c r="AT36" s="1051"/>
      <c r="AU36" s="1051"/>
      <c r="AV36" s="1051"/>
      <c r="AW36" s="1051"/>
      <c r="AX36" s="1051"/>
      <c r="AY36" s="1051"/>
      <c r="AZ36" s="1051"/>
      <c r="BA36" s="1045"/>
      <c r="BB36" s="1046"/>
      <c r="BC36" s="1046"/>
      <c r="BD36" s="1046"/>
      <c r="BE36" s="1046"/>
      <c r="BF36" s="1046"/>
      <c r="BG36" s="1046"/>
      <c r="BH36" s="1046"/>
      <c r="BI36" s="1046"/>
      <c r="BJ36" s="1046"/>
      <c r="BK36" s="1046"/>
      <c r="BL36" s="1046"/>
      <c r="BM36" s="1047"/>
    </row>
    <row r="37" spans="1:65" s="91" customFormat="1" ht="20.25" customHeight="1">
      <c r="A37" s="81"/>
      <c r="B37" s="1024"/>
      <c r="C37" s="1024"/>
      <c r="D37" s="1031"/>
      <c r="E37" s="1032"/>
      <c r="F37" s="1032"/>
      <c r="G37" s="1032"/>
      <c r="H37" s="1032"/>
      <c r="I37" s="1032"/>
      <c r="J37" s="1032"/>
      <c r="K37" s="1032"/>
      <c r="L37" s="1032"/>
      <c r="M37" s="1032"/>
      <c r="N37" s="1032"/>
      <c r="O37" s="1032"/>
      <c r="P37" s="1032"/>
      <c r="Q37" s="1032"/>
      <c r="R37" s="1032"/>
      <c r="S37" s="1033"/>
      <c r="T37" s="1016" t="s">
        <v>18</v>
      </c>
      <c r="U37" s="1017"/>
      <c r="V37" s="1018"/>
      <c r="W37" s="1019"/>
      <c r="X37" s="1019"/>
      <c r="Y37" s="1020"/>
      <c r="Z37" s="1021"/>
      <c r="AA37" s="1022"/>
      <c r="AB37" s="1022"/>
      <c r="AC37" s="1022"/>
      <c r="AD37" s="1022"/>
      <c r="AE37" s="1022"/>
      <c r="AF37" s="1023"/>
      <c r="AG37" s="1016" t="s">
        <v>18</v>
      </c>
      <c r="AH37" s="1017"/>
      <c r="AI37" s="1018"/>
      <c r="AJ37" s="1019"/>
      <c r="AK37" s="1019"/>
      <c r="AL37" s="1020"/>
      <c r="AM37" s="1021"/>
      <c r="AN37" s="1022"/>
      <c r="AO37" s="1022"/>
      <c r="AP37" s="1022"/>
      <c r="AQ37" s="1022"/>
      <c r="AR37" s="1022"/>
      <c r="AS37" s="1023"/>
      <c r="AT37" s="1051"/>
      <c r="AU37" s="1051"/>
      <c r="AV37" s="1051"/>
      <c r="AW37" s="1051"/>
      <c r="AX37" s="1051"/>
      <c r="AY37" s="1051"/>
      <c r="AZ37" s="1051"/>
      <c r="BA37" s="1048"/>
      <c r="BB37" s="1049"/>
      <c r="BC37" s="1049"/>
      <c r="BD37" s="1049"/>
      <c r="BE37" s="1049"/>
      <c r="BF37" s="1049"/>
      <c r="BG37" s="1049"/>
      <c r="BH37" s="1049"/>
      <c r="BI37" s="1049"/>
      <c r="BJ37" s="1049"/>
      <c r="BK37" s="1049"/>
      <c r="BL37" s="1049"/>
      <c r="BM37" s="1050"/>
    </row>
    <row r="38" spans="1:65" s="91" customFormat="1" ht="20.25" customHeight="1">
      <c r="A38" s="81"/>
      <c r="B38" s="1024" t="s">
        <v>77</v>
      </c>
      <c r="C38" s="1024"/>
      <c r="D38" s="1025">
        <f>IF(Invest!D66=0,"",Invest!D66)</f>
      </c>
      <c r="E38" s="1026"/>
      <c r="F38" s="1026"/>
      <c r="G38" s="1026"/>
      <c r="H38" s="1026"/>
      <c r="I38" s="1026"/>
      <c r="J38" s="1026"/>
      <c r="K38" s="1026"/>
      <c r="L38" s="1026"/>
      <c r="M38" s="1026"/>
      <c r="N38" s="1026"/>
      <c r="O38" s="1026"/>
      <c r="P38" s="1026"/>
      <c r="Q38" s="1026"/>
      <c r="R38" s="1026"/>
      <c r="S38" s="1027"/>
      <c r="T38" s="1034" t="s">
        <v>17</v>
      </c>
      <c r="U38" s="1035"/>
      <c r="V38" s="1036"/>
      <c r="W38" s="1037"/>
      <c r="X38" s="1037"/>
      <c r="Y38" s="1038"/>
      <c r="Z38" s="1039"/>
      <c r="AA38" s="1040"/>
      <c r="AB38" s="1040"/>
      <c r="AC38" s="1040"/>
      <c r="AD38" s="1040"/>
      <c r="AE38" s="1040"/>
      <c r="AF38" s="1041"/>
      <c r="AG38" s="1034" t="s">
        <v>17</v>
      </c>
      <c r="AH38" s="1035"/>
      <c r="AI38" s="1036"/>
      <c r="AJ38" s="1037"/>
      <c r="AK38" s="1037"/>
      <c r="AL38" s="1038"/>
      <c r="AM38" s="1039"/>
      <c r="AN38" s="1040"/>
      <c r="AO38" s="1040"/>
      <c r="AP38" s="1040"/>
      <c r="AQ38" s="1040"/>
      <c r="AR38" s="1040"/>
      <c r="AS38" s="1041"/>
      <c r="AT38" s="1051">
        <f>SUM(Z38:AF40,AM38:AS40)</f>
        <v>0</v>
      </c>
      <c r="AU38" s="1051"/>
      <c r="AV38" s="1051"/>
      <c r="AW38" s="1051"/>
      <c r="AX38" s="1051"/>
      <c r="AY38" s="1051"/>
      <c r="AZ38" s="1051"/>
      <c r="BA38" s="1042" t="str">
        <f>IF(Invest!BP66&lt;&gt;"",(IF(AT38=Invest!BP66,"Importo del sottointervento corrispondente a quello riportato a pag. Invest","Importo del sottointervento non corrispondente a quello riportato a pag. Invest")),"CELLA VUOTA o VALORE NON CONGRUO")</f>
        <v>CELLA VUOTA o VALORE NON CONGRUO</v>
      </c>
      <c r="BB38" s="1043"/>
      <c r="BC38" s="1043"/>
      <c r="BD38" s="1043"/>
      <c r="BE38" s="1043"/>
      <c r="BF38" s="1043"/>
      <c r="BG38" s="1043"/>
      <c r="BH38" s="1043"/>
      <c r="BI38" s="1043"/>
      <c r="BJ38" s="1043"/>
      <c r="BK38" s="1043"/>
      <c r="BL38" s="1043"/>
      <c r="BM38" s="1044"/>
    </row>
    <row r="39" spans="1:65" s="91" customFormat="1" ht="20.25" customHeight="1">
      <c r="A39" s="81"/>
      <c r="B39" s="1024"/>
      <c r="C39" s="1024"/>
      <c r="D39" s="1028"/>
      <c r="E39" s="1029"/>
      <c r="F39" s="1029"/>
      <c r="G39" s="1029"/>
      <c r="H39" s="1029"/>
      <c r="I39" s="1029"/>
      <c r="J39" s="1029"/>
      <c r="K39" s="1029"/>
      <c r="L39" s="1029"/>
      <c r="M39" s="1029"/>
      <c r="N39" s="1029"/>
      <c r="O39" s="1029"/>
      <c r="P39" s="1029"/>
      <c r="Q39" s="1029"/>
      <c r="R39" s="1029"/>
      <c r="S39" s="1030"/>
      <c r="T39" s="1008" t="s">
        <v>59</v>
      </c>
      <c r="U39" s="1009"/>
      <c r="V39" s="1010"/>
      <c r="W39" s="1011"/>
      <c r="X39" s="1011"/>
      <c r="Y39" s="1012"/>
      <c r="Z39" s="1013"/>
      <c r="AA39" s="1014"/>
      <c r="AB39" s="1014"/>
      <c r="AC39" s="1014"/>
      <c r="AD39" s="1014"/>
      <c r="AE39" s="1014"/>
      <c r="AF39" s="1015"/>
      <c r="AG39" s="1008" t="s">
        <v>59</v>
      </c>
      <c r="AH39" s="1009"/>
      <c r="AI39" s="1010"/>
      <c r="AJ39" s="1011"/>
      <c r="AK39" s="1011"/>
      <c r="AL39" s="1012"/>
      <c r="AM39" s="1013"/>
      <c r="AN39" s="1014"/>
      <c r="AO39" s="1014"/>
      <c r="AP39" s="1014"/>
      <c r="AQ39" s="1014"/>
      <c r="AR39" s="1014"/>
      <c r="AS39" s="1015"/>
      <c r="AT39" s="1051"/>
      <c r="AU39" s="1051"/>
      <c r="AV39" s="1051"/>
      <c r="AW39" s="1051"/>
      <c r="AX39" s="1051"/>
      <c r="AY39" s="1051"/>
      <c r="AZ39" s="1051"/>
      <c r="BA39" s="1045"/>
      <c r="BB39" s="1046"/>
      <c r="BC39" s="1046"/>
      <c r="BD39" s="1046"/>
      <c r="BE39" s="1046"/>
      <c r="BF39" s="1046"/>
      <c r="BG39" s="1046"/>
      <c r="BH39" s="1046"/>
      <c r="BI39" s="1046"/>
      <c r="BJ39" s="1046"/>
      <c r="BK39" s="1046"/>
      <c r="BL39" s="1046"/>
      <c r="BM39" s="1047"/>
    </row>
    <row r="40" spans="1:65" s="91" customFormat="1" ht="20.25" customHeight="1">
      <c r="A40" s="81"/>
      <c r="B40" s="1024"/>
      <c r="C40" s="1024"/>
      <c r="D40" s="1031"/>
      <c r="E40" s="1032"/>
      <c r="F40" s="1032"/>
      <c r="G40" s="1032"/>
      <c r="H40" s="1032"/>
      <c r="I40" s="1032"/>
      <c r="J40" s="1032"/>
      <c r="K40" s="1032"/>
      <c r="L40" s="1032"/>
      <c r="M40" s="1032"/>
      <c r="N40" s="1032"/>
      <c r="O40" s="1032"/>
      <c r="P40" s="1032"/>
      <c r="Q40" s="1032"/>
      <c r="R40" s="1032"/>
      <c r="S40" s="1033"/>
      <c r="T40" s="1016" t="s">
        <v>18</v>
      </c>
      <c r="U40" s="1017"/>
      <c r="V40" s="1018"/>
      <c r="W40" s="1019"/>
      <c r="X40" s="1019"/>
      <c r="Y40" s="1020"/>
      <c r="Z40" s="1021"/>
      <c r="AA40" s="1022"/>
      <c r="AB40" s="1022"/>
      <c r="AC40" s="1022"/>
      <c r="AD40" s="1022"/>
      <c r="AE40" s="1022"/>
      <c r="AF40" s="1023"/>
      <c r="AG40" s="1016" t="s">
        <v>18</v>
      </c>
      <c r="AH40" s="1017"/>
      <c r="AI40" s="1018"/>
      <c r="AJ40" s="1019"/>
      <c r="AK40" s="1019"/>
      <c r="AL40" s="1020"/>
      <c r="AM40" s="1021"/>
      <c r="AN40" s="1022"/>
      <c r="AO40" s="1022"/>
      <c r="AP40" s="1022"/>
      <c r="AQ40" s="1022"/>
      <c r="AR40" s="1022"/>
      <c r="AS40" s="1023"/>
      <c r="AT40" s="1051"/>
      <c r="AU40" s="1051"/>
      <c r="AV40" s="1051"/>
      <c r="AW40" s="1051"/>
      <c r="AX40" s="1051"/>
      <c r="AY40" s="1051"/>
      <c r="AZ40" s="1051"/>
      <c r="BA40" s="1048"/>
      <c r="BB40" s="1049"/>
      <c r="BC40" s="1049"/>
      <c r="BD40" s="1049"/>
      <c r="BE40" s="1049"/>
      <c r="BF40" s="1049"/>
      <c r="BG40" s="1049"/>
      <c r="BH40" s="1049"/>
      <c r="BI40" s="1049"/>
      <c r="BJ40" s="1049"/>
      <c r="BK40" s="1049"/>
      <c r="BL40" s="1049"/>
      <c r="BM40" s="1050"/>
    </row>
    <row r="41" spans="1:65" s="91" customFormat="1" ht="20.25" customHeight="1">
      <c r="A41" s="81"/>
      <c r="B41" s="1024" t="s">
        <v>85</v>
      </c>
      <c r="C41" s="1024"/>
      <c r="D41" s="1025">
        <f>IF(Invest!D72=0,"",Invest!D72)</f>
      </c>
      <c r="E41" s="1026"/>
      <c r="F41" s="1026"/>
      <c r="G41" s="1026"/>
      <c r="H41" s="1026"/>
      <c r="I41" s="1026"/>
      <c r="J41" s="1026"/>
      <c r="K41" s="1026"/>
      <c r="L41" s="1026"/>
      <c r="M41" s="1026"/>
      <c r="N41" s="1026"/>
      <c r="O41" s="1026"/>
      <c r="P41" s="1026"/>
      <c r="Q41" s="1026"/>
      <c r="R41" s="1026"/>
      <c r="S41" s="1027"/>
      <c r="T41" s="1034" t="s">
        <v>17</v>
      </c>
      <c r="U41" s="1035"/>
      <c r="V41" s="1036"/>
      <c r="W41" s="1037"/>
      <c r="X41" s="1037"/>
      <c r="Y41" s="1038"/>
      <c r="Z41" s="1039"/>
      <c r="AA41" s="1040"/>
      <c r="AB41" s="1040"/>
      <c r="AC41" s="1040"/>
      <c r="AD41" s="1040"/>
      <c r="AE41" s="1040"/>
      <c r="AF41" s="1041"/>
      <c r="AG41" s="1034" t="s">
        <v>17</v>
      </c>
      <c r="AH41" s="1035"/>
      <c r="AI41" s="1036"/>
      <c r="AJ41" s="1037"/>
      <c r="AK41" s="1037"/>
      <c r="AL41" s="1038"/>
      <c r="AM41" s="1039"/>
      <c r="AN41" s="1040"/>
      <c r="AO41" s="1040"/>
      <c r="AP41" s="1040"/>
      <c r="AQ41" s="1040"/>
      <c r="AR41" s="1040"/>
      <c r="AS41" s="1041"/>
      <c r="AT41" s="1051">
        <f>SUM(Z41:AF43,AM41:AS43)</f>
        <v>0</v>
      </c>
      <c r="AU41" s="1051"/>
      <c r="AV41" s="1051"/>
      <c r="AW41" s="1051"/>
      <c r="AX41" s="1051"/>
      <c r="AY41" s="1051"/>
      <c r="AZ41" s="1051"/>
      <c r="BA41" s="1042" t="str">
        <f>IF(Invest!BP72&lt;&gt;"",(IF(AT41=Invest!BP72,"Importo del sottointervento corrispondente a quello riportato a pag. Invest","Importo del sottointervento non corrispondente a quello riportato a pag. Invest")),"CELLA VUOTA o VALORE NON CONGRUO")</f>
        <v>CELLA VUOTA o VALORE NON CONGRUO</v>
      </c>
      <c r="BB41" s="1043"/>
      <c r="BC41" s="1043"/>
      <c r="BD41" s="1043"/>
      <c r="BE41" s="1043"/>
      <c r="BF41" s="1043"/>
      <c r="BG41" s="1043"/>
      <c r="BH41" s="1043"/>
      <c r="BI41" s="1043"/>
      <c r="BJ41" s="1043"/>
      <c r="BK41" s="1043"/>
      <c r="BL41" s="1043"/>
      <c r="BM41" s="1044"/>
    </row>
    <row r="42" spans="1:65" s="91" customFormat="1" ht="20.25" customHeight="1">
      <c r="A42" s="81"/>
      <c r="B42" s="1024"/>
      <c r="C42" s="1024"/>
      <c r="D42" s="1028"/>
      <c r="E42" s="1029"/>
      <c r="F42" s="1029"/>
      <c r="G42" s="1029"/>
      <c r="H42" s="1029"/>
      <c r="I42" s="1029"/>
      <c r="J42" s="1029"/>
      <c r="K42" s="1029"/>
      <c r="L42" s="1029"/>
      <c r="M42" s="1029"/>
      <c r="N42" s="1029"/>
      <c r="O42" s="1029"/>
      <c r="P42" s="1029"/>
      <c r="Q42" s="1029"/>
      <c r="R42" s="1029"/>
      <c r="S42" s="1030"/>
      <c r="T42" s="1008" t="s">
        <v>59</v>
      </c>
      <c r="U42" s="1009"/>
      <c r="V42" s="1010"/>
      <c r="W42" s="1011"/>
      <c r="X42" s="1011"/>
      <c r="Y42" s="1012"/>
      <c r="Z42" s="1013"/>
      <c r="AA42" s="1014"/>
      <c r="AB42" s="1014"/>
      <c r="AC42" s="1014"/>
      <c r="AD42" s="1014"/>
      <c r="AE42" s="1014"/>
      <c r="AF42" s="1015"/>
      <c r="AG42" s="1008" t="s">
        <v>59</v>
      </c>
      <c r="AH42" s="1009"/>
      <c r="AI42" s="1010"/>
      <c r="AJ42" s="1011"/>
      <c r="AK42" s="1011"/>
      <c r="AL42" s="1012"/>
      <c r="AM42" s="1013"/>
      <c r="AN42" s="1014"/>
      <c r="AO42" s="1014"/>
      <c r="AP42" s="1014"/>
      <c r="AQ42" s="1014"/>
      <c r="AR42" s="1014"/>
      <c r="AS42" s="1015"/>
      <c r="AT42" s="1051"/>
      <c r="AU42" s="1051"/>
      <c r="AV42" s="1051"/>
      <c r="AW42" s="1051"/>
      <c r="AX42" s="1051"/>
      <c r="AY42" s="1051"/>
      <c r="AZ42" s="1051"/>
      <c r="BA42" s="1045"/>
      <c r="BB42" s="1046"/>
      <c r="BC42" s="1046"/>
      <c r="BD42" s="1046"/>
      <c r="BE42" s="1046"/>
      <c r="BF42" s="1046"/>
      <c r="BG42" s="1046"/>
      <c r="BH42" s="1046"/>
      <c r="BI42" s="1046"/>
      <c r="BJ42" s="1046"/>
      <c r="BK42" s="1046"/>
      <c r="BL42" s="1046"/>
      <c r="BM42" s="1047"/>
    </row>
    <row r="43" spans="1:65" s="91" customFormat="1" ht="20.25" customHeight="1">
      <c r="A43" s="81"/>
      <c r="B43" s="1024"/>
      <c r="C43" s="1024"/>
      <c r="D43" s="1031"/>
      <c r="E43" s="1032"/>
      <c r="F43" s="1032"/>
      <c r="G43" s="1032"/>
      <c r="H43" s="1032"/>
      <c r="I43" s="1032"/>
      <c r="J43" s="1032"/>
      <c r="K43" s="1032"/>
      <c r="L43" s="1032"/>
      <c r="M43" s="1032"/>
      <c r="N43" s="1032"/>
      <c r="O43" s="1032"/>
      <c r="P43" s="1032"/>
      <c r="Q43" s="1032"/>
      <c r="R43" s="1032"/>
      <c r="S43" s="1033"/>
      <c r="T43" s="1016" t="s">
        <v>18</v>
      </c>
      <c r="U43" s="1017"/>
      <c r="V43" s="1018"/>
      <c r="W43" s="1019"/>
      <c r="X43" s="1019"/>
      <c r="Y43" s="1020"/>
      <c r="Z43" s="1021"/>
      <c r="AA43" s="1022"/>
      <c r="AB43" s="1022"/>
      <c r="AC43" s="1022"/>
      <c r="AD43" s="1022"/>
      <c r="AE43" s="1022"/>
      <c r="AF43" s="1023"/>
      <c r="AG43" s="1016" t="s">
        <v>18</v>
      </c>
      <c r="AH43" s="1017"/>
      <c r="AI43" s="1018"/>
      <c r="AJ43" s="1019"/>
      <c r="AK43" s="1019"/>
      <c r="AL43" s="1020"/>
      <c r="AM43" s="1021"/>
      <c r="AN43" s="1022"/>
      <c r="AO43" s="1022"/>
      <c r="AP43" s="1022"/>
      <c r="AQ43" s="1022"/>
      <c r="AR43" s="1022"/>
      <c r="AS43" s="1023"/>
      <c r="AT43" s="1051"/>
      <c r="AU43" s="1051"/>
      <c r="AV43" s="1051"/>
      <c r="AW43" s="1051"/>
      <c r="AX43" s="1051"/>
      <c r="AY43" s="1051"/>
      <c r="AZ43" s="1051"/>
      <c r="BA43" s="1048"/>
      <c r="BB43" s="1049"/>
      <c r="BC43" s="1049"/>
      <c r="BD43" s="1049"/>
      <c r="BE43" s="1049"/>
      <c r="BF43" s="1049"/>
      <c r="BG43" s="1049"/>
      <c r="BH43" s="1049"/>
      <c r="BI43" s="1049"/>
      <c r="BJ43" s="1049"/>
      <c r="BK43" s="1049"/>
      <c r="BL43" s="1049"/>
      <c r="BM43" s="1050"/>
    </row>
    <row r="44" spans="1:65" s="91" customFormat="1" ht="20.25" customHeight="1">
      <c r="A44" s="81"/>
      <c r="B44" s="1024" t="s">
        <v>86</v>
      </c>
      <c r="C44" s="1024"/>
      <c r="D44" s="1025">
        <f>IF(Invest!D78=0,"",Invest!D78)</f>
      </c>
      <c r="E44" s="1026"/>
      <c r="F44" s="1026"/>
      <c r="G44" s="1026"/>
      <c r="H44" s="1026"/>
      <c r="I44" s="1026"/>
      <c r="J44" s="1026"/>
      <c r="K44" s="1026"/>
      <c r="L44" s="1026"/>
      <c r="M44" s="1026"/>
      <c r="N44" s="1026"/>
      <c r="O44" s="1026"/>
      <c r="P44" s="1026"/>
      <c r="Q44" s="1026"/>
      <c r="R44" s="1026"/>
      <c r="S44" s="1027"/>
      <c r="T44" s="1034" t="s">
        <v>17</v>
      </c>
      <c r="U44" s="1035"/>
      <c r="V44" s="1036"/>
      <c r="W44" s="1037"/>
      <c r="X44" s="1037"/>
      <c r="Y44" s="1038"/>
      <c r="Z44" s="1039"/>
      <c r="AA44" s="1040"/>
      <c r="AB44" s="1040"/>
      <c r="AC44" s="1040"/>
      <c r="AD44" s="1040"/>
      <c r="AE44" s="1040"/>
      <c r="AF44" s="1041"/>
      <c r="AG44" s="1034" t="s">
        <v>17</v>
      </c>
      <c r="AH44" s="1035"/>
      <c r="AI44" s="1036"/>
      <c r="AJ44" s="1037"/>
      <c r="AK44" s="1037"/>
      <c r="AL44" s="1038"/>
      <c r="AM44" s="1039"/>
      <c r="AN44" s="1040"/>
      <c r="AO44" s="1040"/>
      <c r="AP44" s="1040"/>
      <c r="AQ44" s="1040"/>
      <c r="AR44" s="1040"/>
      <c r="AS44" s="1041"/>
      <c r="AT44" s="1051">
        <f>SUM(Z44:AF46,AM44:AS46)</f>
        <v>0</v>
      </c>
      <c r="AU44" s="1051"/>
      <c r="AV44" s="1051"/>
      <c r="AW44" s="1051"/>
      <c r="AX44" s="1051"/>
      <c r="AY44" s="1051"/>
      <c r="AZ44" s="1051"/>
      <c r="BA44" s="1042" t="str">
        <f>IF(Invest!BP78&lt;&gt;"",(IF(AT44=Invest!BP78,"Importo del sottointervento corrispondente a quello riportato a pag. Invest","Importo del sottointervento non corrispondente a quello riportato a pag. Invest")),"CELLA VUOTA o VALORE NON CONGRUO")</f>
        <v>CELLA VUOTA o VALORE NON CONGRUO</v>
      </c>
      <c r="BB44" s="1043"/>
      <c r="BC44" s="1043"/>
      <c r="BD44" s="1043"/>
      <c r="BE44" s="1043"/>
      <c r="BF44" s="1043"/>
      <c r="BG44" s="1043"/>
      <c r="BH44" s="1043"/>
      <c r="BI44" s="1043"/>
      <c r="BJ44" s="1043"/>
      <c r="BK44" s="1043"/>
      <c r="BL44" s="1043"/>
      <c r="BM44" s="1044"/>
    </row>
    <row r="45" spans="1:65" s="91" customFormat="1" ht="20.25" customHeight="1">
      <c r="A45" s="81"/>
      <c r="B45" s="1024"/>
      <c r="C45" s="1024"/>
      <c r="D45" s="1028"/>
      <c r="E45" s="1029"/>
      <c r="F45" s="1029"/>
      <c r="G45" s="1029"/>
      <c r="H45" s="1029"/>
      <c r="I45" s="1029"/>
      <c r="J45" s="1029"/>
      <c r="K45" s="1029"/>
      <c r="L45" s="1029"/>
      <c r="M45" s="1029"/>
      <c r="N45" s="1029"/>
      <c r="O45" s="1029"/>
      <c r="P45" s="1029"/>
      <c r="Q45" s="1029"/>
      <c r="R45" s="1029"/>
      <c r="S45" s="1030"/>
      <c r="T45" s="1008" t="s">
        <v>59</v>
      </c>
      <c r="U45" s="1009"/>
      <c r="V45" s="1010"/>
      <c r="W45" s="1011"/>
      <c r="X45" s="1011"/>
      <c r="Y45" s="1012"/>
      <c r="Z45" s="1013"/>
      <c r="AA45" s="1014"/>
      <c r="AB45" s="1014"/>
      <c r="AC45" s="1014"/>
      <c r="AD45" s="1014"/>
      <c r="AE45" s="1014"/>
      <c r="AF45" s="1015"/>
      <c r="AG45" s="1008" t="s">
        <v>59</v>
      </c>
      <c r="AH45" s="1009"/>
      <c r="AI45" s="1010"/>
      <c r="AJ45" s="1011"/>
      <c r="AK45" s="1011"/>
      <c r="AL45" s="1012"/>
      <c r="AM45" s="1013"/>
      <c r="AN45" s="1014"/>
      <c r="AO45" s="1014"/>
      <c r="AP45" s="1014"/>
      <c r="AQ45" s="1014"/>
      <c r="AR45" s="1014"/>
      <c r="AS45" s="1015"/>
      <c r="AT45" s="1051"/>
      <c r="AU45" s="1051"/>
      <c r="AV45" s="1051"/>
      <c r="AW45" s="1051"/>
      <c r="AX45" s="1051"/>
      <c r="AY45" s="1051"/>
      <c r="AZ45" s="1051"/>
      <c r="BA45" s="1045"/>
      <c r="BB45" s="1046"/>
      <c r="BC45" s="1046"/>
      <c r="BD45" s="1046"/>
      <c r="BE45" s="1046"/>
      <c r="BF45" s="1046"/>
      <c r="BG45" s="1046"/>
      <c r="BH45" s="1046"/>
      <c r="BI45" s="1046"/>
      <c r="BJ45" s="1046"/>
      <c r="BK45" s="1046"/>
      <c r="BL45" s="1046"/>
      <c r="BM45" s="1047"/>
    </row>
    <row r="46" spans="1:65" s="91" customFormat="1" ht="20.25" customHeight="1">
      <c r="A46" s="81"/>
      <c r="B46" s="1024"/>
      <c r="C46" s="1024"/>
      <c r="D46" s="1031"/>
      <c r="E46" s="1032"/>
      <c r="F46" s="1032"/>
      <c r="G46" s="1032"/>
      <c r="H46" s="1032"/>
      <c r="I46" s="1032"/>
      <c r="J46" s="1032"/>
      <c r="K46" s="1032"/>
      <c r="L46" s="1032"/>
      <c r="M46" s="1032"/>
      <c r="N46" s="1032"/>
      <c r="O46" s="1032"/>
      <c r="P46" s="1032"/>
      <c r="Q46" s="1032"/>
      <c r="R46" s="1032"/>
      <c r="S46" s="1033"/>
      <c r="T46" s="1016" t="s">
        <v>18</v>
      </c>
      <c r="U46" s="1017"/>
      <c r="V46" s="1018"/>
      <c r="W46" s="1019"/>
      <c r="X46" s="1019"/>
      <c r="Y46" s="1020"/>
      <c r="Z46" s="1021"/>
      <c r="AA46" s="1022"/>
      <c r="AB46" s="1022"/>
      <c r="AC46" s="1022"/>
      <c r="AD46" s="1022"/>
      <c r="AE46" s="1022"/>
      <c r="AF46" s="1023"/>
      <c r="AG46" s="1016" t="s">
        <v>18</v>
      </c>
      <c r="AH46" s="1017"/>
      <c r="AI46" s="1018"/>
      <c r="AJ46" s="1019"/>
      <c r="AK46" s="1019"/>
      <c r="AL46" s="1020"/>
      <c r="AM46" s="1021"/>
      <c r="AN46" s="1022"/>
      <c r="AO46" s="1022"/>
      <c r="AP46" s="1022"/>
      <c r="AQ46" s="1022"/>
      <c r="AR46" s="1022"/>
      <c r="AS46" s="1023"/>
      <c r="AT46" s="1051"/>
      <c r="AU46" s="1051"/>
      <c r="AV46" s="1051"/>
      <c r="AW46" s="1051"/>
      <c r="AX46" s="1051"/>
      <c r="AY46" s="1051"/>
      <c r="AZ46" s="1051"/>
      <c r="BA46" s="1048"/>
      <c r="BB46" s="1049"/>
      <c r="BC46" s="1049"/>
      <c r="BD46" s="1049"/>
      <c r="BE46" s="1049"/>
      <c r="BF46" s="1049"/>
      <c r="BG46" s="1049"/>
      <c r="BH46" s="1049"/>
      <c r="BI46" s="1049"/>
      <c r="BJ46" s="1049"/>
      <c r="BK46" s="1049"/>
      <c r="BL46" s="1049"/>
      <c r="BM46" s="1050"/>
    </row>
    <row r="47" spans="1:65" s="91" customFormat="1" ht="20.25" customHeight="1">
      <c r="A47" s="81"/>
      <c r="B47" s="1024" t="s">
        <v>87</v>
      </c>
      <c r="C47" s="1024"/>
      <c r="D47" s="1025">
        <f>IF(Invest!D84=0,"",Invest!D84)</f>
      </c>
      <c r="E47" s="1026"/>
      <c r="F47" s="1026"/>
      <c r="G47" s="1026"/>
      <c r="H47" s="1026"/>
      <c r="I47" s="1026"/>
      <c r="J47" s="1026"/>
      <c r="K47" s="1026"/>
      <c r="L47" s="1026"/>
      <c r="M47" s="1026"/>
      <c r="N47" s="1026"/>
      <c r="O47" s="1026"/>
      <c r="P47" s="1026"/>
      <c r="Q47" s="1026"/>
      <c r="R47" s="1026"/>
      <c r="S47" s="1027"/>
      <c r="T47" s="1034" t="s">
        <v>17</v>
      </c>
      <c r="U47" s="1035"/>
      <c r="V47" s="1036"/>
      <c r="W47" s="1037"/>
      <c r="X47" s="1037"/>
      <c r="Y47" s="1038"/>
      <c r="Z47" s="1039"/>
      <c r="AA47" s="1040"/>
      <c r="AB47" s="1040"/>
      <c r="AC47" s="1040"/>
      <c r="AD47" s="1040"/>
      <c r="AE47" s="1040"/>
      <c r="AF47" s="1041"/>
      <c r="AG47" s="1034" t="s">
        <v>17</v>
      </c>
      <c r="AH47" s="1035"/>
      <c r="AI47" s="1036"/>
      <c r="AJ47" s="1037"/>
      <c r="AK47" s="1037"/>
      <c r="AL47" s="1038"/>
      <c r="AM47" s="1039"/>
      <c r="AN47" s="1040"/>
      <c r="AO47" s="1040"/>
      <c r="AP47" s="1040"/>
      <c r="AQ47" s="1040"/>
      <c r="AR47" s="1040"/>
      <c r="AS47" s="1041"/>
      <c r="AT47" s="1051">
        <f>SUM(Z47:AF49,AM47:AS49)</f>
        <v>0</v>
      </c>
      <c r="AU47" s="1051"/>
      <c r="AV47" s="1051"/>
      <c r="AW47" s="1051"/>
      <c r="AX47" s="1051"/>
      <c r="AY47" s="1051"/>
      <c r="AZ47" s="1051"/>
      <c r="BA47" s="1042" t="str">
        <f>IF(Invest!BP84&lt;&gt;"",(IF(AT47=Invest!BP84,"Importo del sottointervento corrispondente a quello riportato a pag. Invest","Importo del sottointervento non corrispondente a quello riportato a pag. Invest")),"CELLA VUOTA o VALORE NON CONGRUO")</f>
        <v>CELLA VUOTA o VALORE NON CONGRUO</v>
      </c>
      <c r="BB47" s="1043"/>
      <c r="BC47" s="1043"/>
      <c r="BD47" s="1043"/>
      <c r="BE47" s="1043"/>
      <c r="BF47" s="1043"/>
      <c r="BG47" s="1043"/>
      <c r="BH47" s="1043"/>
      <c r="BI47" s="1043"/>
      <c r="BJ47" s="1043"/>
      <c r="BK47" s="1043"/>
      <c r="BL47" s="1043"/>
      <c r="BM47" s="1044"/>
    </row>
    <row r="48" spans="1:65" s="91" customFormat="1" ht="20.25" customHeight="1">
      <c r="A48" s="81"/>
      <c r="B48" s="1024"/>
      <c r="C48" s="1024"/>
      <c r="D48" s="1028"/>
      <c r="E48" s="1029"/>
      <c r="F48" s="1029"/>
      <c r="G48" s="1029"/>
      <c r="H48" s="1029"/>
      <c r="I48" s="1029"/>
      <c r="J48" s="1029"/>
      <c r="K48" s="1029"/>
      <c r="L48" s="1029"/>
      <c r="M48" s="1029"/>
      <c r="N48" s="1029"/>
      <c r="O48" s="1029"/>
      <c r="P48" s="1029"/>
      <c r="Q48" s="1029"/>
      <c r="R48" s="1029"/>
      <c r="S48" s="1030"/>
      <c r="T48" s="1008" t="s">
        <v>59</v>
      </c>
      <c r="U48" s="1009"/>
      <c r="V48" s="1010"/>
      <c r="W48" s="1011"/>
      <c r="X48" s="1011"/>
      <c r="Y48" s="1012"/>
      <c r="Z48" s="1013"/>
      <c r="AA48" s="1014"/>
      <c r="AB48" s="1014"/>
      <c r="AC48" s="1014"/>
      <c r="AD48" s="1014"/>
      <c r="AE48" s="1014"/>
      <c r="AF48" s="1015"/>
      <c r="AG48" s="1008" t="s">
        <v>59</v>
      </c>
      <c r="AH48" s="1009"/>
      <c r="AI48" s="1010"/>
      <c r="AJ48" s="1011"/>
      <c r="AK48" s="1011"/>
      <c r="AL48" s="1012"/>
      <c r="AM48" s="1013"/>
      <c r="AN48" s="1014"/>
      <c r="AO48" s="1014"/>
      <c r="AP48" s="1014"/>
      <c r="AQ48" s="1014"/>
      <c r="AR48" s="1014"/>
      <c r="AS48" s="1015"/>
      <c r="AT48" s="1051"/>
      <c r="AU48" s="1051"/>
      <c r="AV48" s="1051"/>
      <c r="AW48" s="1051"/>
      <c r="AX48" s="1051"/>
      <c r="AY48" s="1051"/>
      <c r="AZ48" s="1051"/>
      <c r="BA48" s="1045"/>
      <c r="BB48" s="1046"/>
      <c r="BC48" s="1046"/>
      <c r="BD48" s="1046"/>
      <c r="BE48" s="1046"/>
      <c r="BF48" s="1046"/>
      <c r="BG48" s="1046"/>
      <c r="BH48" s="1046"/>
      <c r="BI48" s="1046"/>
      <c r="BJ48" s="1046"/>
      <c r="BK48" s="1046"/>
      <c r="BL48" s="1046"/>
      <c r="BM48" s="1047"/>
    </row>
    <row r="49" spans="1:65" s="91" customFormat="1" ht="20.25" customHeight="1">
      <c r="A49" s="81"/>
      <c r="B49" s="1024"/>
      <c r="C49" s="1024"/>
      <c r="D49" s="1031"/>
      <c r="E49" s="1032"/>
      <c r="F49" s="1032"/>
      <c r="G49" s="1032"/>
      <c r="H49" s="1032"/>
      <c r="I49" s="1032"/>
      <c r="J49" s="1032"/>
      <c r="K49" s="1032"/>
      <c r="L49" s="1032"/>
      <c r="M49" s="1032"/>
      <c r="N49" s="1032"/>
      <c r="O49" s="1032"/>
      <c r="P49" s="1032"/>
      <c r="Q49" s="1032"/>
      <c r="R49" s="1032"/>
      <c r="S49" s="1033"/>
      <c r="T49" s="1016" t="s">
        <v>18</v>
      </c>
      <c r="U49" s="1017"/>
      <c r="V49" s="1018"/>
      <c r="W49" s="1019"/>
      <c r="X49" s="1019"/>
      <c r="Y49" s="1020"/>
      <c r="Z49" s="1021"/>
      <c r="AA49" s="1022"/>
      <c r="AB49" s="1022"/>
      <c r="AC49" s="1022"/>
      <c r="AD49" s="1022"/>
      <c r="AE49" s="1022"/>
      <c r="AF49" s="1023"/>
      <c r="AG49" s="1016" t="s">
        <v>18</v>
      </c>
      <c r="AH49" s="1017"/>
      <c r="AI49" s="1018"/>
      <c r="AJ49" s="1019"/>
      <c r="AK49" s="1019"/>
      <c r="AL49" s="1020"/>
      <c r="AM49" s="1021"/>
      <c r="AN49" s="1022"/>
      <c r="AO49" s="1022"/>
      <c r="AP49" s="1022"/>
      <c r="AQ49" s="1022"/>
      <c r="AR49" s="1022"/>
      <c r="AS49" s="1023"/>
      <c r="AT49" s="1051"/>
      <c r="AU49" s="1051"/>
      <c r="AV49" s="1051"/>
      <c r="AW49" s="1051"/>
      <c r="AX49" s="1051"/>
      <c r="AY49" s="1051"/>
      <c r="AZ49" s="1051"/>
      <c r="BA49" s="1048"/>
      <c r="BB49" s="1049"/>
      <c r="BC49" s="1049"/>
      <c r="BD49" s="1049"/>
      <c r="BE49" s="1049"/>
      <c r="BF49" s="1049"/>
      <c r="BG49" s="1049"/>
      <c r="BH49" s="1049"/>
      <c r="BI49" s="1049"/>
      <c r="BJ49" s="1049"/>
      <c r="BK49" s="1049"/>
      <c r="BL49" s="1049"/>
      <c r="BM49" s="1050"/>
    </row>
    <row r="50" spans="1:65" s="91" customFormat="1" ht="20.25" customHeight="1">
      <c r="A50" s="81"/>
      <c r="B50" s="1024" t="s">
        <v>88</v>
      </c>
      <c r="C50" s="1024"/>
      <c r="D50" s="1025">
        <f>IF(Invest!D90=0,"",Invest!D90)</f>
      </c>
      <c r="E50" s="1026"/>
      <c r="F50" s="1026"/>
      <c r="G50" s="1026"/>
      <c r="H50" s="1026"/>
      <c r="I50" s="1026"/>
      <c r="J50" s="1026"/>
      <c r="K50" s="1026"/>
      <c r="L50" s="1026"/>
      <c r="M50" s="1026"/>
      <c r="N50" s="1026"/>
      <c r="O50" s="1026"/>
      <c r="P50" s="1026"/>
      <c r="Q50" s="1026"/>
      <c r="R50" s="1026"/>
      <c r="S50" s="1027"/>
      <c r="T50" s="1034" t="s">
        <v>17</v>
      </c>
      <c r="U50" s="1035"/>
      <c r="V50" s="1036"/>
      <c r="W50" s="1037"/>
      <c r="X50" s="1037"/>
      <c r="Y50" s="1038"/>
      <c r="Z50" s="1039"/>
      <c r="AA50" s="1040"/>
      <c r="AB50" s="1040"/>
      <c r="AC50" s="1040"/>
      <c r="AD50" s="1040"/>
      <c r="AE50" s="1040"/>
      <c r="AF50" s="1041"/>
      <c r="AG50" s="1034" t="s">
        <v>17</v>
      </c>
      <c r="AH50" s="1035"/>
      <c r="AI50" s="1036"/>
      <c r="AJ50" s="1037"/>
      <c r="AK50" s="1037"/>
      <c r="AL50" s="1038"/>
      <c r="AM50" s="1039"/>
      <c r="AN50" s="1040"/>
      <c r="AO50" s="1040"/>
      <c r="AP50" s="1040"/>
      <c r="AQ50" s="1040"/>
      <c r="AR50" s="1040"/>
      <c r="AS50" s="1041"/>
      <c r="AT50" s="1051">
        <f>SUM(Z50:AF52,AM50:AS52)</f>
        <v>0</v>
      </c>
      <c r="AU50" s="1051"/>
      <c r="AV50" s="1051"/>
      <c r="AW50" s="1051"/>
      <c r="AX50" s="1051"/>
      <c r="AY50" s="1051"/>
      <c r="AZ50" s="1051"/>
      <c r="BA50" s="1042" t="str">
        <f>IF(Invest!BP90&lt;&gt;"",(IF(AT50=Invest!BP90,"Importo del sottointervento corrispondente a quello riportato a pag. Invest","Importo del sottointervento non corrispondente a quello riportato a pag. Invest")),"CELLA VUOTA o VALORE NON CONGRUO")</f>
        <v>CELLA VUOTA o VALORE NON CONGRUO</v>
      </c>
      <c r="BB50" s="1043"/>
      <c r="BC50" s="1043"/>
      <c r="BD50" s="1043"/>
      <c r="BE50" s="1043"/>
      <c r="BF50" s="1043"/>
      <c r="BG50" s="1043"/>
      <c r="BH50" s="1043"/>
      <c r="BI50" s="1043"/>
      <c r="BJ50" s="1043"/>
      <c r="BK50" s="1043"/>
      <c r="BL50" s="1043"/>
      <c r="BM50" s="1044"/>
    </row>
    <row r="51" spans="1:65" s="91" customFormat="1" ht="20.25" customHeight="1">
      <c r="A51" s="81"/>
      <c r="B51" s="1024"/>
      <c r="C51" s="1024"/>
      <c r="D51" s="1028"/>
      <c r="E51" s="1029"/>
      <c r="F51" s="1029"/>
      <c r="G51" s="1029"/>
      <c r="H51" s="1029"/>
      <c r="I51" s="1029"/>
      <c r="J51" s="1029"/>
      <c r="K51" s="1029"/>
      <c r="L51" s="1029"/>
      <c r="M51" s="1029"/>
      <c r="N51" s="1029"/>
      <c r="O51" s="1029"/>
      <c r="P51" s="1029"/>
      <c r="Q51" s="1029"/>
      <c r="R51" s="1029"/>
      <c r="S51" s="1030"/>
      <c r="T51" s="1008" t="s">
        <v>59</v>
      </c>
      <c r="U51" s="1009"/>
      <c r="V51" s="1010"/>
      <c r="W51" s="1011"/>
      <c r="X51" s="1011"/>
      <c r="Y51" s="1012"/>
      <c r="Z51" s="1013"/>
      <c r="AA51" s="1014"/>
      <c r="AB51" s="1014"/>
      <c r="AC51" s="1014"/>
      <c r="AD51" s="1014"/>
      <c r="AE51" s="1014"/>
      <c r="AF51" s="1015"/>
      <c r="AG51" s="1008" t="s">
        <v>59</v>
      </c>
      <c r="AH51" s="1009"/>
      <c r="AI51" s="1010"/>
      <c r="AJ51" s="1011"/>
      <c r="AK51" s="1011"/>
      <c r="AL51" s="1012"/>
      <c r="AM51" s="1013"/>
      <c r="AN51" s="1014"/>
      <c r="AO51" s="1014"/>
      <c r="AP51" s="1014"/>
      <c r="AQ51" s="1014"/>
      <c r="AR51" s="1014"/>
      <c r="AS51" s="1015"/>
      <c r="AT51" s="1051"/>
      <c r="AU51" s="1051"/>
      <c r="AV51" s="1051"/>
      <c r="AW51" s="1051"/>
      <c r="AX51" s="1051"/>
      <c r="AY51" s="1051"/>
      <c r="AZ51" s="1051"/>
      <c r="BA51" s="1045"/>
      <c r="BB51" s="1046"/>
      <c r="BC51" s="1046"/>
      <c r="BD51" s="1046"/>
      <c r="BE51" s="1046"/>
      <c r="BF51" s="1046"/>
      <c r="BG51" s="1046"/>
      <c r="BH51" s="1046"/>
      <c r="BI51" s="1046"/>
      <c r="BJ51" s="1046"/>
      <c r="BK51" s="1046"/>
      <c r="BL51" s="1046"/>
      <c r="BM51" s="1047"/>
    </row>
    <row r="52" spans="1:65" s="91" customFormat="1" ht="20.25" customHeight="1">
      <c r="A52" s="81"/>
      <c r="B52" s="1024"/>
      <c r="C52" s="1024"/>
      <c r="D52" s="1031"/>
      <c r="E52" s="1032"/>
      <c r="F52" s="1032"/>
      <c r="G52" s="1032"/>
      <c r="H52" s="1032"/>
      <c r="I52" s="1032"/>
      <c r="J52" s="1032"/>
      <c r="K52" s="1032"/>
      <c r="L52" s="1032"/>
      <c r="M52" s="1032"/>
      <c r="N52" s="1032"/>
      <c r="O52" s="1032"/>
      <c r="P52" s="1032"/>
      <c r="Q52" s="1032"/>
      <c r="R52" s="1032"/>
      <c r="S52" s="1033"/>
      <c r="T52" s="1016" t="s">
        <v>18</v>
      </c>
      <c r="U52" s="1017"/>
      <c r="V52" s="1018"/>
      <c r="W52" s="1019"/>
      <c r="X52" s="1019"/>
      <c r="Y52" s="1020"/>
      <c r="Z52" s="1021"/>
      <c r="AA52" s="1022"/>
      <c r="AB52" s="1022"/>
      <c r="AC52" s="1022"/>
      <c r="AD52" s="1022"/>
      <c r="AE52" s="1022"/>
      <c r="AF52" s="1023"/>
      <c r="AG52" s="1016" t="s">
        <v>18</v>
      </c>
      <c r="AH52" s="1017"/>
      <c r="AI52" s="1018"/>
      <c r="AJ52" s="1019"/>
      <c r="AK52" s="1019"/>
      <c r="AL52" s="1020"/>
      <c r="AM52" s="1021"/>
      <c r="AN52" s="1022"/>
      <c r="AO52" s="1022"/>
      <c r="AP52" s="1022"/>
      <c r="AQ52" s="1022"/>
      <c r="AR52" s="1022"/>
      <c r="AS52" s="1023"/>
      <c r="AT52" s="1051"/>
      <c r="AU52" s="1051"/>
      <c r="AV52" s="1051"/>
      <c r="AW52" s="1051"/>
      <c r="AX52" s="1051"/>
      <c r="AY52" s="1051"/>
      <c r="AZ52" s="1051"/>
      <c r="BA52" s="1048"/>
      <c r="BB52" s="1049"/>
      <c r="BC52" s="1049"/>
      <c r="BD52" s="1049"/>
      <c r="BE52" s="1049"/>
      <c r="BF52" s="1049"/>
      <c r="BG52" s="1049"/>
      <c r="BH52" s="1049"/>
      <c r="BI52" s="1049"/>
      <c r="BJ52" s="1049"/>
      <c r="BK52" s="1049"/>
      <c r="BL52" s="1049"/>
      <c r="BM52" s="1050"/>
    </row>
    <row r="53" spans="1:65" s="91" customFormat="1" ht="20.25" customHeight="1">
      <c r="A53" s="81"/>
      <c r="B53" s="1024" t="s">
        <v>89</v>
      </c>
      <c r="C53" s="1024"/>
      <c r="D53" s="1025">
        <f>IF(Invest!D96=0,"",Invest!D96)</f>
      </c>
      <c r="E53" s="1026"/>
      <c r="F53" s="1026"/>
      <c r="G53" s="1026"/>
      <c r="H53" s="1026"/>
      <c r="I53" s="1026"/>
      <c r="J53" s="1026"/>
      <c r="K53" s="1026"/>
      <c r="L53" s="1026"/>
      <c r="M53" s="1026"/>
      <c r="N53" s="1026"/>
      <c r="O53" s="1026"/>
      <c r="P53" s="1026"/>
      <c r="Q53" s="1026"/>
      <c r="R53" s="1026"/>
      <c r="S53" s="1027"/>
      <c r="T53" s="1034" t="s">
        <v>17</v>
      </c>
      <c r="U53" s="1035"/>
      <c r="V53" s="1036"/>
      <c r="W53" s="1037"/>
      <c r="X53" s="1037"/>
      <c r="Y53" s="1038"/>
      <c r="Z53" s="1039"/>
      <c r="AA53" s="1040"/>
      <c r="AB53" s="1040"/>
      <c r="AC53" s="1040"/>
      <c r="AD53" s="1040"/>
      <c r="AE53" s="1040"/>
      <c r="AF53" s="1041"/>
      <c r="AG53" s="1034" t="s">
        <v>17</v>
      </c>
      <c r="AH53" s="1035"/>
      <c r="AI53" s="1036"/>
      <c r="AJ53" s="1037"/>
      <c r="AK53" s="1037"/>
      <c r="AL53" s="1038"/>
      <c r="AM53" s="1039"/>
      <c r="AN53" s="1040"/>
      <c r="AO53" s="1040"/>
      <c r="AP53" s="1040"/>
      <c r="AQ53" s="1040"/>
      <c r="AR53" s="1040"/>
      <c r="AS53" s="1041"/>
      <c r="AT53" s="1051">
        <f>SUM(Z53:AF55,AM53:AS55)</f>
        <v>0</v>
      </c>
      <c r="AU53" s="1051"/>
      <c r="AV53" s="1051"/>
      <c r="AW53" s="1051"/>
      <c r="AX53" s="1051"/>
      <c r="AY53" s="1051"/>
      <c r="AZ53" s="1051"/>
      <c r="BA53" s="1042" t="str">
        <f>IF(Invest!BP96&lt;&gt;"",(IF(AT53=Invest!BP96,"Importo del sottointervento corrispondente a quello riportato a pag. Invest","Importo del sottointervento non corrispondente a quello riportato a pag. Invest")),"CELLA VUOTA o VALORE NON CONGRUO")</f>
        <v>CELLA VUOTA o VALORE NON CONGRUO</v>
      </c>
      <c r="BB53" s="1043"/>
      <c r="BC53" s="1043"/>
      <c r="BD53" s="1043"/>
      <c r="BE53" s="1043"/>
      <c r="BF53" s="1043"/>
      <c r="BG53" s="1043"/>
      <c r="BH53" s="1043"/>
      <c r="BI53" s="1043"/>
      <c r="BJ53" s="1043"/>
      <c r="BK53" s="1043"/>
      <c r="BL53" s="1043"/>
      <c r="BM53" s="1044"/>
    </row>
    <row r="54" spans="1:65" s="91" customFormat="1" ht="20.25" customHeight="1">
      <c r="A54" s="81"/>
      <c r="B54" s="1024"/>
      <c r="C54" s="1024"/>
      <c r="D54" s="1028"/>
      <c r="E54" s="1029"/>
      <c r="F54" s="1029"/>
      <c r="G54" s="1029"/>
      <c r="H54" s="1029"/>
      <c r="I54" s="1029"/>
      <c r="J54" s="1029"/>
      <c r="K54" s="1029"/>
      <c r="L54" s="1029"/>
      <c r="M54" s="1029"/>
      <c r="N54" s="1029"/>
      <c r="O54" s="1029"/>
      <c r="P54" s="1029"/>
      <c r="Q54" s="1029"/>
      <c r="R54" s="1029"/>
      <c r="S54" s="1030"/>
      <c r="T54" s="1008" t="s">
        <v>59</v>
      </c>
      <c r="U54" s="1009"/>
      <c r="V54" s="1010"/>
      <c r="W54" s="1011"/>
      <c r="X54" s="1011"/>
      <c r="Y54" s="1012"/>
      <c r="Z54" s="1013"/>
      <c r="AA54" s="1014"/>
      <c r="AB54" s="1014"/>
      <c r="AC54" s="1014"/>
      <c r="AD54" s="1014"/>
      <c r="AE54" s="1014"/>
      <c r="AF54" s="1015"/>
      <c r="AG54" s="1008" t="s">
        <v>59</v>
      </c>
      <c r="AH54" s="1009"/>
      <c r="AI54" s="1010"/>
      <c r="AJ54" s="1011"/>
      <c r="AK54" s="1011"/>
      <c r="AL54" s="1012"/>
      <c r="AM54" s="1013"/>
      <c r="AN54" s="1014"/>
      <c r="AO54" s="1014"/>
      <c r="AP54" s="1014"/>
      <c r="AQ54" s="1014"/>
      <c r="AR54" s="1014"/>
      <c r="AS54" s="1015"/>
      <c r="AT54" s="1051"/>
      <c r="AU54" s="1051"/>
      <c r="AV54" s="1051"/>
      <c r="AW54" s="1051"/>
      <c r="AX54" s="1051"/>
      <c r="AY54" s="1051"/>
      <c r="AZ54" s="1051"/>
      <c r="BA54" s="1045"/>
      <c r="BB54" s="1046"/>
      <c r="BC54" s="1046"/>
      <c r="BD54" s="1046"/>
      <c r="BE54" s="1046"/>
      <c r="BF54" s="1046"/>
      <c r="BG54" s="1046"/>
      <c r="BH54" s="1046"/>
      <c r="BI54" s="1046"/>
      <c r="BJ54" s="1046"/>
      <c r="BK54" s="1046"/>
      <c r="BL54" s="1046"/>
      <c r="BM54" s="1047"/>
    </row>
    <row r="55" spans="1:65" s="91" customFormat="1" ht="20.25" customHeight="1">
      <c r="A55" s="81"/>
      <c r="B55" s="1024"/>
      <c r="C55" s="1024"/>
      <c r="D55" s="1031"/>
      <c r="E55" s="1032"/>
      <c r="F55" s="1032"/>
      <c r="G55" s="1032"/>
      <c r="H55" s="1032"/>
      <c r="I55" s="1032"/>
      <c r="J55" s="1032"/>
      <c r="K55" s="1032"/>
      <c r="L55" s="1032"/>
      <c r="M55" s="1032"/>
      <c r="N55" s="1032"/>
      <c r="O55" s="1032"/>
      <c r="P55" s="1032"/>
      <c r="Q55" s="1032"/>
      <c r="R55" s="1032"/>
      <c r="S55" s="1033"/>
      <c r="T55" s="1016" t="s">
        <v>18</v>
      </c>
      <c r="U55" s="1017"/>
      <c r="V55" s="1018"/>
      <c r="W55" s="1019"/>
      <c r="X55" s="1019"/>
      <c r="Y55" s="1020"/>
      <c r="Z55" s="1021"/>
      <c r="AA55" s="1022"/>
      <c r="AB55" s="1022"/>
      <c r="AC55" s="1022"/>
      <c r="AD55" s="1022"/>
      <c r="AE55" s="1022"/>
      <c r="AF55" s="1023"/>
      <c r="AG55" s="1016" t="s">
        <v>18</v>
      </c>
      <c r="AH55" s="1017"/>
      <c r="AI55" s="1018"/>
      <c r="AJ55" s="1019"/>
      <c r="AK55" s="1019"/>
      <c r="AL55" s="1020"/>
      <c r="AM55" s="1021"/>
      <c r="AN55" s="1022"/>
      <c r="AO55" s="1022"/>
      <c r="AP55" s="1022"/>
      <c r="AQ55" s="1022"/>
      <c r="AR55" s="1022"/>
      <c r="AS55" s="1023"/>
      <c r="AT55" s="1051"/>
      <c r="AU55" s="1051"/>
      <c r="AV55" s="1051"/>
      <c r="AW55" s="1051"/>
      <c r="AX55" s="1051"/>
      <c r="AY55" s="1051"/>
      <c r="AZ55" s="1051"/>
      <c r="BA55" s="1048"/>
      <c r="BB55" s="1049"/>
      <c r="BC55" s="1049"/>
      <c r="BD55" s="1049"/>
      <c r="BE55" s="1049"/>
      <c r="BF55" s="1049"/>
      <c r="BG55" s="1049"/>
      <c r="BH55" s="1049"/>
      <c r="BI55" s="1049"/>
      <c r="BJ55" s="1049"/>
      <c r="BK55" s="1049"/>
      <c r="BL55" s="1049"/>
      <c r="BM55" s="1050"/>
    </row>
    <row r="56" spans="1:65" s="91" customFormat="1" ht="20.25" customHeight="1">
      <c r="A56" s="81"/>
      <c r="B56" s="1024" t="s">
        <v>90</v>
      </c>
      <c r="C56" s="1024"/>
      <c r="D56" s="1025">
        <f>IF(Invest!D102=0,"",Invest!D102)</f>
      </c>
      <c r="E56" s="1026"/>
      <c r="F56" s="1026"/>
      <c r="G56" s="1026"/>
      <c r="H56" s="1026"/>
      <c r="I56" s="1026"/>
      <c r="J56" s="1026"/>
      <c r="K56" s="1026"/>
      <c r="L56" s="1026"/>
      <c r="M56" s="1026"/>
      <c r="N56" s="1026"/>
      <c r="O56" s="1026"/>
      <c r="P56" s="1026"/>
      <c r="Q56" s="1026"/>
      <c r="R56" s="1026"/>
      <c r="S56" s="1027"/>
      <c r="T56" s="1034" t="s">
        <v>17</v>
      </c>
      <c r="U56" s="1035"/>
      <c r="V56" s="1036"/>
      <c r="W56" s="1037"/>
      <c r="X56" s="1037"/>
      <c r="Y56" s="1038"/>
      <c r="Z56" s="1039"/>
      <c r="AA56" s="1040"/>
      <c r="AB56" s="1040"/>
      <c r="AC56" s="1040"/>
      <c r="AD56" s="1040"/>
      <c r="AE56" s="1040"/>
      <c r="AF56" s="1041"/>
      <c r="AG56" s="1034" t="s">
        <v>17</v>
      </c>
      <c r="AH56" s="1035"/>
      <c r="AI56" s="1036"/>
      <c r="AJ56" s="1037"/>
      <c r="AK56" s="1037"/>
      <c r="AL56" s="1038"/>
      <c r="AM56" s="1039"/>
      <c r="AN56" s="1040"/>
      <c r="AO56" s="1040"/>
      <c r="AP56" s="1040"/>
      <c r="AQ56" s="1040"/>
      <c r="AR56" s="1040"/>
      <c r="AS56" s="1041"/>
      <c r="AT56" s="1051">
        <f>SUM(Z56:AF58,AM56:AS58)</f>
        <v>0</v>
      </c>
      <c r="AU56" s="1051"/>
      <c r="AV56" s="1051"/>
      <c r="AW56" s="1051"/>
      <c r="AX56" s="1051"/>
      <c r="AY56" s="1051"/>
      <c r="AZ56" s="1051"/>
      <c r="BA56" s="1042" t="str">
        <f>IF(Invest!BP102&lt;&gt;"",(IF(AT56=Invest!BP102,"Importo del sottointervento corrispondente a quello riportato a pag. Invest","Importo del sottointervento non corrispondente a quello riportato a pag. Invest")),"CELLA VUOTA o VALORE NON CONGRUO")</f>
        <v>CELLA VUOTA o VALORE NON CONGRUO</v>
      </c>
      <c r="BB56" s="1043"/>
      <c r="BC56" s="1043"/>
      <c r="BD56" s="1043"/>
      <c r="BE56" s="1043"/>
      <c r="BF56" s="1043"/>
      <c r="BG56" s="1043"/>
      <c r="BH56" s="1043"/>
      <c r="BI56" s="1043"/>
      <c r="BJ56" s="1043"/>
      <c r="BK56" s="1043"/>
      <c r="BL56" s="1043"/>
      <c r="BM56" s="1044"/>
    </row>
    <row r="57" spans="1:65" s="91" customFormat="1" ht="20.25" customHeight="1">
      <c r="A57" s="81"/>
      <c r="B57" s="1024"/>
      <c r="C57" s="1024"/>
      <c r="D57" s="1028"/>
      <c r="E57" s="1029"/>
      <c r="F57" s="1029"/>
      <c r="G57" s="1029"/>
      <c r="H57" s="1029"/>
      <c r="I57" s="1029"/>
      <c r="J57" s="1029"/>
      <c r="K57" s="1029"/>
      <c r="L57" s="1029"/>
      <c r="M57" s="1029"/>
      <c r="N57" s="1029"/>
      <c r="O57" s="1029"/>
      <c r="P57" s="1029"/>
      <c r="Q57" s="1029"/>
      <c r="R57" s="1029"/>
      <c r="S57" s="1030"/>
      <c r="T57" s="1008" t="s">
        <v>59</v>
      </c>
      <c r="U57" s="1009"/>
      <c r="V57" s="1010"/>
      <c r="W57" s="1011"/>
      <c r="X57" s="1011"/>
      <c r="Y57" s="1012"/>
      <c r="Z57" s="1013"/>
      <c r="AA57" s="1014"/>
      <c r="AB57" s="1014"/>
      <c r="AC57" s="1014"/>
      <c r="AD57" s="1014"/>
      <c r="AE57" s="1014"/>
      <c r="AF57" s="1015"/>
      <c r="AG57" s="1008" t="s">
        <v>59</v>
      </c>
      <c r="AH57" s="1009"/>
      <c r="AI57" s="1010"/>
      <c r="AJ57" s="1011"/>
      <c r="AK57" s="1011"/>
      <c r="AL57" s="1012"/>
      <c r="AM57" s="1013"/>
      <c r="AN57" s="1014"/>
      <c r="AO57" s="1014"/>
      <c r="AP57" s="1014"/>
      <c r="AQ57" s="1014"/>
      <c r="AR57" s="1014"/>
      <c r="AS57" s="1015"/>
      <c r="AT57" s="1051"/>
      <c r="AU57" s="1051"/>
      <c r="AV57" s="1051"/>
      <c r="AW57" s="1051"/>
      <c r="AX57" s="1051"/>
      <c r="AY57" s="1051"/>
      <c r="AZ57" s="1051"/>
      <c r="BA57" s="1045"/>
      <c r="BB57" s="1046"/>
      <c r="BC57" s="1046"/>
      <c r="BD57" s="1046"/>
      <c r="BE57" s="1046"/>
      <c r="BF57" s="1046"/>
      <c r="BG57" s="1046"/>
      <c r="BH57" s="1046"/>
      <c r="BI57" s="1046"/>
      <c r="BJ57" s="1046"/>
      <c r="BK57" s="1046"/>
      <c r="BL57" s="1046"/>
      <c r="BM57" s="1047"/>
    </row>
    <row r="58" spans="1:65" s="91" customFormat="1" ht="20.25" customHeight="1">
      <c r="A58" s="81"/>
      <c r="B58" s="1024"/>
      <c r="C58" s="1024"/>
      <c r="D58" s="1031"/>
      <c r="E58" s="1032"/>
      <c r="F58" s="1032"/>
      <c r="G58" s="1032"/>
      <c r="H58" s="1032"/>
      <c r="I58" s="1032"/>
      <c r="J58" s="1032"/>
      <c r="K58" s="1032"/>
      <c r="L58" s="1032"/>
      <c r="M58" s="1032"/>
      <c r="N58" s="1032"/>
      <c r="O58" s="1032"/>
      <c r="P58" s="1032"/>
      <c r="Q58" s="1032"/>
      <c r="R58" s="1032"/>
      <c r="S58" s="1033"/>
      <c r="T58" s="1016" t="s">
        <v>18</v>
      </c>
      <c r="U58" s="1017"/>
      <c r="V58" s="1018"/>
      <c r="W58" s="1019"/>
      <c r="X58" s="1019"/>
      <c r="Y58" s="1020"/>
      <c r="Z58" s="1021"/>
      <c r="AA58" s="1022"/>
      <c r="AB58" s="1022"/>
      <c r="AC58" s="1022"/>
      <c r="AD58" s="1022"/>
      <c r="AE58" s="1022"/>
      <c r="AF58" s="1023"/>
      <c r="AG58" s="1016" t="s">
        <v>18</v>
      </c>
      <c r="AH58" s="1017"/>
      <c r="AI58" s="1018"/>
      <c r="AJ58" s="1019"/>
      <c r="AK58" s="1019"/>
      <c r="AL58" s="1020"/>
      <c r="AM58" s="1021"/>
      <c r="AN58" s="1022"/>
      <c r="AO58" s="1022"/>
      <c r="AP58" s="1022"/>
      <c r="AQ58" s="1022"/>
      <c r="AR58" s="1022"/>
      <c r="AS58" s="1023"/>
      <c r="AT58" s="1051"/>
      <c r="AU58" s="1051"/>
      <c r="AV58" s="1051"/>
      <c r="AW58" s="1051"/>
      <c r="AX58" s="1051"/>
      <c r="AY58" s="1051"/>
      <c r="AZ58" s="1051"/>
      <c r="BA58" s="1048"/>
      <c r="BB58" s="1049"/>
      <c r="BC58" s="1049"/>
      <c r="BD58" s="1049"/>
      <c r="BE58" s="1049"/>
      <c r="BF58" s="1049"/>
      <c r="BG58" s="1049"/>
      <c r="BH58" s="1049"/>
      <c r="BI58" s="1049"/>
      <c r="BJ58" s="1049"/>
      <c r="BK58" s="1049"/>
      <c r="BL58" s="1049"/>
      <c r="BM58" s="1050"/>
    </row>
    <row r="59" spans="1:65" s="91" customFormat="1" ht="20.25" customHeight="1">
      <c r="A59" s="81"/>
      <c r="B59" s="1024" t="s">
        <v>91</v>
      </c>
      <c r="C59" s="1024"/>
      <c r="D59" s="1025">
        <f>IF(Invest!D108=0,"",Invest!D108)</f>
      </c>
      <c r="E59" s="1026"/>
      <c r="F59" s="1026"/>
      <c r="G59" s="1026"/>
      <c r="H59" s="1026"/>
      <c r="I59" s="1026"/>
      <c r="J59" s="1026"/>
      <c r="K59" s="1026"/>
      <c r="L59" s="1026"/>
      <c r="M59" s="1026"/>
      <c r="N59" s="1026"/>
      <c r="O59" s="1026"/>
      <c r="P59" s="1026"/>
      <c r="Q59" s="1026"/>
      <c r="R59" s="1026"/>
      <c r="S59" s="1027"/>
      <c r="T59" s="1034" t="s">
        <v>17</v>
      </c>
      <c r="U59" s="1035"/>
      <c r="V59" s="1036"/>
      <c r="W59" s="1037"/>
      <c r="X59" s="1037"/>
      <c r="Y59" s="1038"/>
      <c r="Z59" s="1039"/>
      <c r="AA59" s="1040"/>
      <c r="AB59" s="1040"/>
      <c r="AC59" s="1040"/>
      <c r="AD59" s="1040"/>
      <c r="AE59" s="1040"/>
      <c r="AF59" s="1041"/>
      <c r="AG59" s="1034" t="s">
        <v>17</v>
      </c>
      <c r="AH59" s="1035"/>
      <c r="AI59" s="1036"/>
      <c r="AJ59" s="1037"/>
      <c r="AK59" s="1037"/>
      <c r="AL59" s="1038"/>
      <c r="AM59" s="1039"/>
      <c r="AN59" s="1040"/>
      <c r="AO59" s="1040"/>
      <c r="AP59" s="1040"/>
      <c r="AQ59" s="1040"/>
      <c r="AR59" s="1040"/>
      <c r="AS59" s="1041"/>
      <c r="AT59" s="1051">
        <f>SUM(Z59:AF61,AM59:AS61)</f>
        <v>0</v>
      </c>
      <c r="AU59" s="1051"/>
      <c r="AV59" s="1051"/>
      <c r="AW59" s="1051"/>
      <c r="AX59" s="1051"/>
      <c r="AY59" s="1051"/>
      <c r="AZ59" s="1051"/>
      <c r="BA59" s="1042" t="str">
        <f>IF(Invest!BP108&lt;&gt;"",(IF(AT59=Invest!BP108,"Importo del sottointervento corrispondente a quello riportato a pag. Invest","Importo del sottointervento non corrispondente a quello riportato a pag. Invest")),"CELLA VUOTA o VALORE NON CONGRUO")</f>
        <v>CELLA VUOTA o VALORE NON CONGRUO</v>
      </c>
      <c r="BB59" s="1043"/>
      <c r="BC59" s="1043"/>
      <c r="BD59" s="1043"/>
      <c r="BE59" s="1043"/>
      <c r="BF59" s="1043"/>
      <c r="BG59" s="1043"/>
      <c r="BH59" s="1043"/>
      <c r="BI59" s="1043"/>
      <c r="BJ59" s="1043"/>
      <c r="BK59" s="1043"/>
      <c r="BL59" s="1043"/>
      <c r="BM59" s="1044"/>
    </row>
    <row r="60" spans="1:65" s="91" customFormat="1" ht="20.25" customHeight="1">
      <c r="A60" s="81"/>
      <c r="B60" s="1024"/>
      <c r="C60" s="1024"/>
      <c r="D60" s="1028"/>
      <c r="E60" s="1029"/>
      <c r="F60" s="1029"/>
      <c r="G60" s="1029"/>
      <c r="H60" s="1029"/>
      <c r="I60" s="1029"/>
      <c r="J60" s="1029"/>
      <c r="K60" s="1029"/>
      <c r="L60" s="1029"/>
      <c r="M60" s="1029"/>
      <c r="N60" s="1029"/>
      <c r="O60" s="1029"/>
      <c r="P60" s="1029"/>
      <c r="Q60" s="1029"/>
      <c r="R60" s="1029"/>
      <c r="S60" s="1030"/>
      <c r="T60" s="1008" t="s">
        <v>59</v>
      </c>
      <c r="U60" s="1009"/>
      <c r="V60" s="1010"/>
      <c r="W60" s="1011"/>
      <c r="X60" s="1011"/>
      <c r="Y60" s="1012"/>
      <c r="Z60" s="1013"/>
      <c r="AA60" s="1014"/>
      <c r="AB60" s="1014"/>
      <c r="AC60" s="1014"/>
      <c r="AD60" s="1014"/>
      <c r="AE60" s="1014"/>
      <c r="AF60" s="1015"/>
      <c r="AG60" s="1008" t="s">
        <v>59</v>
      </c>
      <c r="AH60" s="1009"/>
      <c r="AI60" s="1010"/>
      <c r="AJ60" s="1011"/>
      <c r="AK60" s="1011"/>
      <c r="AL60" s="1012"/>
      <c r="AM60" s="1013"/>
      <c r="AN60" s="1014"/>
      <c r="AO60" s="1014"/>
      <c r="AP60" s="1014"/>
      <c r="AQ60" s="1014"/>
      <c r="AR60" s="1014"/>
      <c r="AS60" s="1015"/>
      <c r="AT60" s="1051"/>
      <c r="AU60" s="1051"/>
      <c r="AV60" s="1051"/>
      <c r="AW60" s="1051"/>
      <c r="AX60" s="1051"/>
      <c r="AY60" s="1051"/>
      <c r="AZ60" s="1051"/>
      <c r="BA60" s="1045"/>
      <c r="BB60" s="1046"/>
      <c r="BC60" s="1046"/>
      <c r="BD60" s="1046"/>
      <c r="BE60" s="1046"/>
      <c r="BF60" s="1046"/>
      <c r="BG60" s="1046"/>
      <c r="BH60" s="1046"/>
      <c r="BI60" s="1046"/>
      <c r="BJ60" s="1046"/>
      <c r="BK60" s="1046"/>
      <c r="BL60" s="1046"/>
      <c r="BM60" s="1047"/>
    </row>
    <row r="61" spans="1:65" s="91" customFormat="1" ht="20.25" customHeight="1">
      <c r="A61" s="81"/>
      <c r="B61" s="1024"/>
      <c r="C61" s="1024"/>
      <c r="D61" s="1031"/>
      <c r="E61" s="1032"/>
      <c r="F61" s="1032"/>
      <c r="G61" s="1032"/>
      <c r="H61" s="1032"/>
      <c r="I61" s="1032"/>
      <c r="J61" s="1032"/>
      <c r="K61" s="1032"/>
      <c r="L61" s="1032"/>
      <c r="M61" s="1032"/>
      <c r="N61" s="1032"/>
      <c r="O61" s="1032"/>
      <c r="P61" s="1032"/>
      <c r="Q61" s="1032"/>
      <c r="R61" s="1032"/>
      <c r="S61" s="1033"/>
      <c r="T61" s="1016" t="s">
        <v>18</v>
      </c>
      <c r="U61" s="1017"/>
      <c r="V61" s="1018"/>
      <c r="W61" s="1019"/>
      <c r="X61" s="1019"/>
      <c r="Y61" s="1020"/>
      <c r="Z61" s="1021"/>
      <c r="AA61" s="1022"/>
      <c r="AB61" s="1022"/>
      <c r="AC61" s="1022"/>
      <c r="AD61" s="1022"/>
      <c r="AE61" s="1022"/>
      <c r="AF61" s="1023"/>
      <c r="AG61" s="1016" t="s">
        <v>18</v>
      </c>
      <c r="AH61" s="1017"/>
      <c r="AI61" s="1018"/>
      <c r="AJ61" s="1019"/>
      <c r="AK61" s="1019"/>
      <c r="AL61" s="1020"/>
      <c r="AM61" s="1021"/>
      <c r="AN61" s="1022"/>
      <c r="AO61" s="1022"/>
      <c r="AP61" s="1022"/>
      <c r="AQ61" s="1022"/>
      <c r="AR61" s="1022"/>
      <c r="AS61" s="1023"/>
      <c r="AT61" s="1051"/>
      <c r="AU61" s="1051"/>
      <c r="AV61" s="1051"/>
      <c r="AW61" s="1051"/>
      <c r="AX61" s="1051"/>
      <c r="AY61" s="1051"/>
      <c r="AZ61" s="1051"/>
      <c r="BA61" s="1048"/>
      <c r="BB61" s="1049"/>
      <c r="BC61" s="1049"/>
      <c r="BD61" s="1049"/>
      <c r="BE61" s="1049"/>
      <c r="BF61" s="1049"/>
      <c r="BG61" s="1049"/>
      <c r="BH61" s="1049"/>
      <c r="BI61" s="1049"/>
      <c r="BJ61" s="1049"/>
      <c r="BK61" s="1049"/>
      <c r="BL61" s="1049"/>
      <c r="BM61" s="1050"/>
    </row>
    <row r="62" spans="1:65" s="91" customFormat="1" ht="20.25" customHeight="1">
      <c r="A62" s="81"/>
      <c r="B62" s="1024" t="s">
        <v>92</v>
      </c>
      <c r="C62" s="1024"/>
      <c r="D62" s="1025">
        <f>IF(Invest!D114=0,"",Invest!D114)</f>
      </c>
      <c r="E62" s="1026"/>
      <c r="F62" s="1026"/>
      <c r="G62" s="1026"/>
      <c r="H62" s="1026"/>
      <c r="I62" s="1026"/>
      <c r="J62" s="1026"/>
      <c r="K62" s="1026"/>
      <c r="L62" s="1026"/>
      <c r="M62" s="1026"/>
      <c r="N62" s="1026"/>
      <c r="O62" s="1026"/>
      <c r="P62" s="1026"/>
      <c r="Q62" s="1026"/>
      <c r="R62" s="1026"/>
      <c r="S62" s="1027"/>
      <c r="T62" s="1034" t="s">
        <v>17</v>
      </c>
      <c r="U62" s="1035"/>
      <c r="V62" s="1036"/>
      <c r="W62" s="1037"/>
      <c r="X62" s="1037"/>
      <c r="Y62" s="1038"/>
      <c r="Z62" s="1039"/>
      <c r="AA62" s="1040"/>
      <c r="AB62" s="1040"/>
      <c r="AC62" s="1040"/>
      <c r="AD62" s="1040"/>
      <c r="AE62" s="1040"/>
      <c r="AF62" s="1041"/>
      <c r="AG62" s="1034" t="s">
        <v>17</v>
      </c>
      <c r="AH62" s="1035"/>
      <c r="AI62" s="1036"/>
      <c r="AJ62" s="1037"/>
      <c r="AK62" s="1037"/>
      <c r="AL62" s="1038"/>
      <c r="AM62" s="1039"/>
      <c r="AN62" s="1040"/>
      <c r="AO62" s="1040"/>
      <c r="AP62" s="1040"/>
      <c r="AQ62" s="1040"/>
      <c r="AR62" s="1040"/>
      <c r="AS62" s="1041"/>
      <c r="AT62" s="1051">
        <f>SUM(Z62:AF64,AM62:AS64)</f>
        <v>0</v>
      </c>
      <c r="AU62" s="1051"/>
      <c r="AV62" s="1051"/>
      <c r="AW62" s="1051"/>
      <c r="AX62" s="1051"/>
      <c r="AY62" s="1051"/>
      <c r="AZ62" s="1051"/>
      <c r="BA62" s="1042" t="str">
        <f>IF(Invest!BP114&lt;&gt;"",(IF(AT62=Invest!BP114,"Importo del sottointervento corrispondente a quello riportato a pag. Invest","Importo del sottointervento non corrispondente a quello riportato a pag. Invest")),"CELLA VUOTA o VALORE NON CONGRUO")</f>
        <v>CELLA VUOTA o VALORE NON CONGRUO</v>
      </c>
      <c r="BB62" s="1043"/>
      <c r="BC62" s="1043"/>
      <c r="BD62" s="1043"/>
      <c r="BE62" s="1043"/>
      <c r="BF62" s="1043"/>
      <c r="BG62" s="1043"/>
      <c r="BH62" s="1043"/>
      <c r="BI62" s="1043"/>
      <c r="BJ62" s="1043"/>
      <c r="BK62" s="1043"/>
      <c r="BL62" s="1043"/>
      <c r="BM62" s="1044"/>
    </row>
    <row r="63" spans="1:65" s="91" customFormat="1" ht="20.25" customHeight="1">
      <c r="A63" s="81"/>
      <c r="B63" s="1024"/>
      <c r="C63" s="1024"/>
      <c r="D63" s="1028"/>
      <c r="E63" s="1029"/>
      <c r="F63" s="1029"/>
      <c r="G63" s="1029"/>
      <c r="H63" s="1029"/>
      <c r="I63" s="1029"/>
      <c r="J63" s="1029"/>
      <c r="K63" s="1029"/>
      <c r="L63" s="1029"/>
      <c r="M63" s="1029"/>
      <c r="N63" s="1029"/>
      <c r="O63" s="1029"/>
      <c r="P63" s="1029"/>
      <c r="Q63" s="1029"/>
      <c r="R63" s="1029"/>
      <c r="S63" s="1030"/>
      <c r="T63" s="1008" t="s">
        <v>59</v>
      </c>
      <c r="U63" s="1009"/>
      <c r="V63" s="1010"/>
      <c r="W63" s="1011"/>
      <c r="X63" s="1011"/>
      <c r="Y63" s="1012"/>
      <c r="Z63" s="1013"/>
      <c r="AA63" s="1014"/>
      <c r="AB63" s="1014"/>
      <c r="AC63" s="1014"/>
      <c r="AD63" s="1014"/>
      <c r="AE63" s="1014"/>
      <c r="AF63" s="1015"/>
      <c r="AG63" s="1008" t="s">
        <v>59</v>
      </c>
      <c r="AH63" s="1009"/>
      <c r="AI63" s="1010"/>
      <c r="AJ63" s="1011"/>
      <c r="AK63" s="1011"/>
      <c r="AL63" s="1012"/>
      <c r="AM63" s="1013"/>
      <c r="AN63" s="1014"/>
      <c r="AO63" s="1014"/>
      <c r="AP63" s="1014"/>
      <c r="AQ63" s="1014"/>
      <c r="AR63" s="1014"/>
      <c r="AS63" s="1015"/>
      <c r="AT63" s="1051"/>
      <c r="AU63" s="1051"/>
      <c r="AV63" s="1051"/>
      <c r="AW63" s="1051"/>
      <c r="AX63" s="1051"/>
      <c r="AY63" s="1051"/>
      <c r="AZ63" s="1051"/>
      <c r="BA63" s="1045"/>
      <c r="BB63" s="1046"/>
      <c r="BC63" s="1046"/>
      <c r="BD63" s="1046"/>
      <c r="BE63" s="1046"/>
      <c r="BF63" s="1046"/>
      <c r="BG63" s="1046"/>
      <c r="BH63" s="1046"/>
      <c r="BI63" s="1046"/>
      <c r="BJ63" s="1046"/>
      <c r="BK63" s="1046"/>
      <c r="BL63" s="1046"/>
      <c r="BM63" s="1047"/>
    </row>
    <row r="64" spans="1:65" s="91" customFormat="1" ht="20.25" customHeight="1">
      <c r="A64" s="81"/>
      <c r="B64" s="1024"/>
      <c r="C64" s="1024"/>
      <c r="D64" s="1031"/>
      <c r="E64" s="1032"/>
      <c r="F64" s="1032"/>
      <c r="G64" s="1032"/>
      <c r="H64" s="1032"/>
      <c r="I64" s="1032"/>
      <c r="J64" s="1032"/>
      <c r="K64" s="1032"/>
      <c r="L64" s="1032"/>
      <c r="M64" s="1032"/>
      <c r="N64" s="1032"/>
      <c r="O64" s="1032"/>
      <c r="P64" s="1032"/>
      <c r="Q64" s="1032"/>
      <c r="R64" s="1032"/>
      <c r="S64" s="1033"/>
      <c r="T64" s="1016" t="s">
        <v>18</v>
      </c>
      <c r="U64" s="1017"/>
      <c r="V64" s="1018"/>
      <c r="W64" s="1019"/>
      <c r="X64" s="1019"/>
      <c r="Y64" s="1020"/>
      <c r="Z64" s="1021"/>
      <c r="AA64" s="1022"/>
      <c r="AB64" s="1022"/>
      <c r="AC64" s="1022"/>
      <c r="AD64" s="1022"/>
      <c r="AE64" s="1022"/>
      <c r="AF64" s="1023"/>
      <c r="AG64" s="1016" t="s">
        <v>18</v>
      </c>
      <c r="AH64" s="1017"/>
      <c r="AI64" s="1018"/>
      <c r="AJ64" s="1019"/>
      <c r="AK64" s="1019"/>
      <c r="AL64" s="1020"/>
      <c r="AM64" s="1021"/>
      <c r="AN64" s="1022"/>
      <c r="AO64" s="1022"/>
      <c r="AP64" s="1022"/>
      <c r="AQ64" s="1022"/>
      <c r="AR64" s="1022"/>
      <c r="AS64" s="1023"/>
      <c r="AT64" s="1051"/>
      <c r="AU64" s="1051"/>
      <c r="AV64" s="1051"/>
      <c r="AW64" s="1051"/>
      <c r="AX64" s="1051"/>
      <c r="AY64" s="1051"/>
      <c r="AZ64" s="1051"/>
      <c r="BA64" s="1048"/>
      <c r="BB64" s="1049"/>
      <c r="BC64" s="1049"/>
      <c r="BD64" s="1049"/>
      <c r="BE64" s="1049"/>
      <c r="BF64" s="1049"/>
      <c r="BG64" s="1049"/>
      <c r="BH64" s="1049"/>
      <c r="BI64" s="1049"/>
      <c r="BJ64" s="1049"/>
      <c r="BK64" s="1049"/>
      <c r="BL64" s="1049"/>
      <c r="BM64" s="1050"/>
    </row>
    <row r="65" spans="1:65" s="91" customFormat="1" ht="20.25" customHeight="1">
      <c r="A65" s="81"/>
      <c r="B65" s="1024" t="s">
        <v>93</v>
      </c>
      <c r="C65" s="1024"/>
      <c r="D65" s="1025">
        <f>IF(Invest!D120=0,"",Invest!D120)</f>
      </c>
      <c r="E65" s="1026"/>
      <c r="F65" s="1026"/>
      <c r="G65" s="1026"/>
      <c r="H65" s="1026"/>
      <c r="I65" s="1026"/>
      <c r="J65" s="1026"/>
      <c r="K65" s="1026"/>
      <c r="L65" s="1026"/>
      <c r="M65" s="1026"/>
      <c r="N65" s="1026"/>
      <c r="O65" s="1026"/>
      <c r="P65" s="1026"/>
      <c r="Q65" s="1026"/>
      <c r="R65" s="1026"/>
      <c r="S65" s="1027"/>
      <c r="T65" s="1034" t="s">
        <v>17</v>
      </c>
      <c r="U65" s="1035"/>
      <c r="V65" s="1036"/>
      <c r="W65" s="1037"/>
      <c r="X65" s="1037"/>
      <c r="Y65" s="1038"/>
      <c r="Z65" s="1039"/>
      <c r="AA65" s="1040"/>
      <c r="AB65" s="1040"/>
      <c r="AC65" s="1040"/>
      <c r="AD65" s="1040"/>
      <c r="AE65" s="1040"/>
      <c r="AF65" s="1041"/>
      <c r="AG65" s="1034" t="s">
        <v>17</v>
      </c>
      <c r="AH65" s="1035"/>
      <c r="AI65" s="1036"/>
      <c r="AJ65" s="1037"/>
      <c r="AK65" s="1037"/>
      <c r="AL65" s="1038"/>
      <c r="AM65" s="1039"/>
      <c r="AN65" s="1040"/>
      <c r="AO65" s="1040"/>
      <c r="AP65" s="1040"/>
      <c r="AQ65" s="1040"/>
      <c r="AR65" s="1040"/>
      <c r="AS65" s="1041"/>
      <c r="AT65" s="1051">
        <f>SUM(Z65:AF67,AM65:AS67)</f>
        <v>0</v>
      </c>
      <c r="AU65" s="1051"/>
      <c r="AV65" s="1051"/>
      <c r="AW65" s="1051"/>
      <c r="AX65" s="1051"/>
      <c r="AY65" s="1051"/>
      <c r="AZ65" s="1051"/>
      <c r="BA65" s="1042" t="str">
        <f>IF(Invest!BP120&lt;&gt;"",(IF(AT65=Invest!BP120,"Importo del sottointervento corrispondente a quello riportato a pag. Invest","Importo del sottointervento non corrispondente a quello riportato a pag. Invest")),"CELLA VUOTA o VALORE NON CONGRUO")</f>
        <v>CELLA VUOTA o VALORE NON CONGRUO</v>
      </c>
      <c r="BB65" s="1043"/>
      <c r="BC65" s="1043"/>
      <c r="BD65" s="1043"/>
      <c r="BE65" s="1043"/>
      <c r="BF65" s="1043"/>
      <c r="BG65" s="1043"/>
      <c r="BH65" s="1043"/>
      <c r="BI65" s="1043"/>
      <c r="BJ65" s="1043"/>
      <c r="BK65" s="1043"/>
      <c r="BL65" s="1043"/>
      <c r="BM65" s="1044"/>
    </row>
    <row r="66" spans="1:65" s="91" customFormat="1" ht="20.25" customHeight="1">
      <c r="A66" s="81"/>
      <c r="B66" s="1024"/>
      <c r="C66" s="1024"/>
      <c r="D66" s="1028"/>
      <c r="E66" s="1029"/>
      <c r="F66" s="1029"/>
      <c r="G66" s="1029"/>
      <c r="H66" s="1029"/>
      <c r="I66" s="1029"/>
      <c r="J66" s="1029"/>
      <c r="K66" s="1029"/>
      <c r="L66" s="1029"/>
      <c r="M66" s="1029"/>
      <c r="N66" s="1029"/>
      <c r="O66" s="1029"/>
      <c r="P66" s="1029"/>
      <c r="Q66" s="1029"/>
      <c r="R66" s="1029"/>
      <c r="S66" s="1030"/>
      <c r="T66" s="1008" t="s">
        <v>59</v>
      </c>
      <c r="U66" s="1009"/>
      <c r="V66" s="1010"/>
      <c r="W66" s="1011"/>
      <c r="X66" s="1011"/>
      <c r="Y66" s="1012"/>
      <c r="Z66" s="1013"/>
      <c r="AA66" s="1014"/>
      <c r="AB66" s="1014"/>
      <c r="AC66" s="1014"/>
      <c r="AD66" s="1014"/>
      <c r="AE66" s="1014"/>
      <c r="AF66" s="1015"/>
      <c r="AG66" s="1008" t="s">
        <v>59</v>
      </c>
      <c r="AH66" s="1009"/>
      <c r="AI66" s="1010"/>
      <c r="AJ66" s="1011"/>
      <c r="AK66" s="1011"/>
      <c r="AL66" s="1012"/>
      <c r="AM66" s="1013"/>
      <c r="AN66" s="1014"/>
      <c r="AO66" s="1014"/>
      <c r="AP66" s="1014"/>
      <c r="AQ66" s="1014"/>
      <c r="AR66" s="1014"/>
      <c r="AS66" s="1015"/>
      <c r="AT66" s="1051"/>
      <c r="AU66" s="1051"/>
      <c r="AV66" s="1051"/>
      <c r="AW66" s="1051"/>
      <c r="AX66" s="1051"/>
      <c r="AY66" s="1051"/>
      <c r="AZ66" s="1051"/>
      <c r="BA66" s="1045"/>
      <c r="BB66" s="1046"/>
      <c r="BC66" s="1046"/>
      <c r="BD66" s="1046"/>
      <c r="BE66" s="1046"/>
      <c r="BF66" s="1046"/>
      <c r="BG66" s="1046"/>
      <c r="BH66" s="1046"/>
      <c r="BI66" s="1046"/>
      <c r="BJ66" s="1046"/>
      <c r="BK66" s="1046"/>
      <c r="BL66" s="1046"/>
      <c r="BM66" s="1047"/>
    </row>
    <row r="67" spans="1:65" s="91" customFormat="1" ht="20.25" customHeight="1">
      <c r="A67" s="81"/>
      <c r="B67" s="1024"/>
      <c r="C67" s="1024"/>
      <c r="D67" s="1031"/>
      <c r="E67" s="1032"/>
      <c r="F67" s="1032"/>
      <c r="G67" s="1032"/>
      <c r="H67" s="1032"/>
      <c r="I67" s="1032"/>
      <c r="J67" s="1032"/>
      <c r="K67" s="1032"/>
      <c r="L67" s="1032"/>
      <c r="M67" s="1032"/>
      <c r="N67" s="1032"/>
      <c r="O67" s="1032"/>
      <c r="P67" s="1032"/>
      <c r="Q67" s="1032"/>
      <c r="R67" s="1032"/>
      <c r="S67" s="1033"/>
      <c r="T67" s="1016" t="s">
        <v>18</v>
      </c>
      <c r="U67" s="1017"/>
      <c r="V67" s="1018"/>
      <c r="W67" s="1019"/>
      <c r="X67" s="1019"/>
      <c r="Y67" s="1020"/>
      <c r="Z67" s="1021"/>
      <c r="AA67" s="1022"/>
      <c r="AB67" s="1022"/>
      <c r="AC67" s="1022"/>
      <c r="AD67" s="1022"/>
      <c r="AE67" s="1022"/>
      <c r="AF67" s="1023"/>
      <c r="AG67" s="1016" t="s">
        <v>18</v>
      </c>
      <c r="AH67" s="1017"/>
      <c r="AI67" s="1018"/>
      <c r="AJ67" s="1019"/>
      <c r="AK67" s="1019"/>
      <c r="AL67" s="1020"/>
      <c r="AM67" s="1021"/>
      <c r="AN67" s="1022"/>
      <c r="AO67" s="1022"/>
      <c r="AP67" s="1022"/>
      <c r="AQ67" s="1022"/>
      <c r="AR67" s="1022"/>
      <c r="AS67" s="1023"/>
      <c r="AT67" s="1051"/>
      <c r="AU67" s="1051"/>
      <c r="AV67" s="1051"/>
      <c r="AW67" s="1051"/>
      <c r="AX67" s="1051"/>
      <c r="AY67" s="1051"/>
      <c r="AZ67" s="1051"/>
      <c r="BA67" s="1048"/>
      <c r="BB67" s="1049"/>
      <c r="BC67" s="1049"/>
      <c r="BD67" s="1049"/>
      <c r="BE67" s="1049"/>
      <c r="BF67" s="1049"/>
      <c r="BG67" s="1049"/>
      <c r="BH67" s="1049"/>
      <c r="BI67" s="1049"/>
      <c r="BJ67" s="1049"/>
      <c r="BK67" s="1049"/>
      <c r="BL67" s="1049"/>
      <c r="BM67" s="1050"/>
    </row>
    <row r="68" spans="1:65" s="91" customFormat="1" ht="20.25" customHeight="1">
      <c r="A68" s="81"/>
      <c r="B68" s="1024" t="s">
        <v>94</v>
      </c>
      <c r="C68" s="1024"/>
      <c r="D68" s="1025">
        <f>IF(Invest!D126=0,"",Invest!D126)</f>
      </c>
      <c r="E68" s="1026"/>
      <c r="F68" s="1026"/>
      <c r="G68" s="1026"/>
      <c r="H68" s="1026"/>
      <c r="I68" s="1026"/>
      <c r="J68" s="1026"/>
      <c r="K68" s="1026"/>
      <c r="L68" s="1026"/>
      <c r="M68" s="1026"/>
      <c r="N68" s="1026"/>
      <c r="O68" s="1026"/>
      <c r="P68" s="1026"/>
      <c r="Q68" s="1026"/>
      <c r="R68" s="1026"/>
      <c r="S68" s="1027"/>
      <c r="T68" s="1034" t="s">
        <v>17</v>
      </c>
      <c r="U68" s="1035"/>
      <c r="V68" s="1036"/>
      <c r="W68" s="1037"/>
      <c r="X68" s="1037"/>
      <c r="Y68" s="1038"/>
      <c r="Z68" s="1039"/>
      <c r="AA68" s="1040"/>
      <c r="AB68" s="1040"/>
      <c r="AC68" s="1040"/>
      <c r="AD68" s="1040"/>
      <c r="AE68" s="1040"/>
      <c r="AF68" s="1041"/>
      <c r="AG68" s="1034" t="s">
        <v>17</v>
      </c>
      <c r="AH68" s="1035"/>
      <c r="AI68" s="1036"/>
      <c r="AJ68" s="1037"/>
      <c r="AK68" s="1037"/>
      <c r="AL68" s="1038"/>
      <c r="AM68" s="1039"/>
      <c r="AN68" s="1040"/>
      <c r="AO68" s="1040"/>
      <c r="AP68" s="1040"/>
      <c r="AQ68" s="1040"/>
      <c r="AR68" s="1040"/>
      <c r="AS68" s="1041"/>
      <c r="AT68" s="1051">
        <f>SUM(Z68:AF70,AM68:AS70)</f>
        <v>0</v>
      </c>
      <c r="AU68" s="1051"/>
      <c r="AV68" s="1051"/>
      <c r="AW68" s="1051"/>
      <c r="AX68" s="1051"/>
      <c r="AY68" s="1051"/>
      <c r="AZ68" s="1051"/>
      <c r="BA68" s="1042" t="str">
        <f>IF(Invest!BP126&lt;&gt;"",(IF(AT68=Invest!BP126,"Importo del sottointervento corrispondente a quello riportato a pag. Invest","Importo del sottointervento non corrispondente a quello riportato a pag. Invest")),"CELLA VUOTA o VALORE NON CONGRUO")</f>
        <v>CELLA VUOTA o VALORE NON CONGRUO</v>
      </c>
      <c r="BB68" s="1043"/>
      <c r="BC68" s="1043"/>
      <c r="BD68" s="1043"/>
      <c r="BE68" s="1043"/>
      <c r="BF68" s="1043"/>
      <c r="BG68" s="1043"/>
      <c r="BH68" s="1043"/>
      <c r="BI68" s="1043"/>
      <c r="BJ68" s="1043"/>
      <c r="BK68" s="1043"/>
      <c r="BL68" s="1043"/>
      <c r="BM68" s="1044"/>
    </row>
    <row r="69" spans="1:65" s="91" customFormat="1" ht="20.25" customHeight="1">
      <c r="A69" s="81"/>
      <c r="B69" s="1024"/>
      <c r="C69" s="1024"/>
      <c r="D69" s="1028"/>
      <c r="E69" s="1029"/>
      <c r="F69" s="1029"/>
      <c r="G69" s="1029"/>
      <c r="H69" s="1029"/>
      <c r="I69" s="1029"/>
      <c r="J69" s="1029"/>
      <c r="K69" s="1029"/>
      <c r="L69" s="1029"/>
      <c r="M69" s="1029"/>
      <c r="N69" s="1029"/>
      <c r="O69" s="1029"/>
      <c r="P69" s="1029"/>
      <c r="Q69" s="1029"/>
      <c r="R69" s="1029"/>
      <c r="S69" s="1030"/>
      <c r="T69" s="1008" t="s">
        <v>59</v>
      </c>
      <c r="U69" s="1009"/>
      <c r="V69" s="1010"/>
      <c r="W69" s="1011"/>
      <c r="X69" s="1011"/>
      <c r="Y69" s="1012"/>
      <c r="Z69" s="1013"/>
      <c r="AA69" s="1014"/>
      <c r="AB69" s="1014"/>
      <c r="AC69" s="1014"/>
      <c r="AD69" s="1014"/>
      <c r="AE69" s="1014"/>
      <c r="AF69" s="1015"/>
      <c r="AG69" s="1008" t="s">
        <v>59</v>
      </c>
      <c r="AH69" s="1009"/>
      <c r="AI69" s="1010"/>
      <c r="AJ69" s="1011"/>
      <c r="AK69" s="1011"/>
      <c r="AL69" s="1012"/>
      <c r="AM69" s="1013"/>
      <c r="AN69" s="1014"/>
      <c r="AO69" s="1014"/>
      <c r="AP69" s="1014"/>
      <c r="AQ69" s="1014"/>
      <c r="AR69" s="1014"/>
      <c r="AS69" s="1015"/>
      <c r="AT69" s="1051"/>
      <c r="AU69" s="1051"/>
      <c r="AV69" s="1051"/>
      <c r="AW69" s="1051"/>
      <c r="AX69" s="1051"/>
      <c r="AY69" s="1051"/>
      <c r="AZ69" s="1051"/>
      <c r="BA69" s="1045"/>
      <c r="BB69" s="1046"/>
      <c r="BC69" s="1046"/>
      <c r="BD69" s="1046"/>
      <c r="BE69" s="1046"/>
      <c r="BF69" s="1046"/>
      <c r="BG69" s="1046"/>
      <c r="BH69" s="1046"/>
      <c r="BI69" s="1046"/>
      <c r="BJ69" s="1046"/>
      <c r="BK69" s="1046"/>
      <c r="BL69" s="1046"/>
      <c r="BM69" s="1047"/>
    </row>
    <row r="70" spans="1:65" s="91" customFormat="1" ht="20.25" customHeight="1">
      <c r="A70" s="81"/>
      <c r="B70" s="1024"/>
      <c r="C70" s="1024"/>
      <c r="D70" s="1031"/>
      <c r="E70" s="1032"/>
      <c r="F70" s="1032"/>
      <c r="G70" s="1032"/>
      <c r="H70" s="1032"/>
      <c r="I70" s="1032"/>
      <c r="J70" s="1032"/>
      <c r="K70" s="1032"/>
      <c r="L70" s="1032"/>
      <c r="M70" s="1032"/>
      <c r="N70" s="1032"/>
      <c r="O70" s="1032"/>
      <c r="P70" s="1032"/>
      <c r="Q70" s="1032"/>
      <c r="R70" s="1032"/>
      <c r="S70" s="1033"/>
      <c r="T70" s="1016" t="s">
        <v>18</v>
      </c>
      <c r="U70" s="1017"/>
      <c r="V70" s="1018"/>
      <c r="W70" s="1019"/>
      <c r="X70" s="1019"/>
      <c r="Y70" s="1020"/>
      <c r="Z70" s="1021"/>
      <c r="AA70" s="1022"/>
      <c r="AB70" s="1022"/>
      <c r="AC70" s="1022"/>
      <c r="AD70" s="1022"/>
      <c r="AE70" s="1022"/>
      <c r="AF70" s="1023"/>
      <c r="AG70" s="1016" t="s">
        <v>18</v>
      </c>
      <c r="AH70" s="1017"/>
      <c r="AI70" s="1018"/>
      <c r="AJ70" s="1019"/>
      <c r="AK70" s="1019"/>
      <c r="AL70" s="1020"/>
      <c r="AM70" s="1021"/>
      <c r="AN70" s="1022"/>
      <c r="AO70" s="1022"/>
      <c r="AP70" s="1022"/>
      <c r="AQ70" s="1022"/>
      <c r="AR70" s="1022"/>
      <c r="AS70" s="1023"/>
      <c r="AT70" s="1051"/>
      <c r="AU70" s="1051"/>
      <c r="AV70" s="1051"/>
      <c r="AW70" s="1051"/>
      <c r="AX70" s="1051"/>
      <c r="AY70" s="1051"/>
      <c r="AZ70" s="1051"/>
      <c r="BA70" s="1048"/>
      <c r="BB70" s="1049"/>
      <c r="BC70" s="1049"/>
      <c r="BD70" s="1049"/>
      <c r="BE70" s="1049"/>
      <c r="BF70" s="1049"/>
      <c r="BG70" s="1049"/>
      <c r="BH70" s="1049"/>
      <c r="BI70" s="1049"/>
      <c r="BJ70" s="1049"/>
      <c r="BK70" s="1049"/>
      <c r="BL70" s="1049"/>
      <c r="BM70" s="1050"/>
    </row>
    <row r="71" spans="1:65" s="91" customFormat="1" ht="20.25" customHeight="1">
      <c r="A71" s="81"/>
      <c r="B71" s="999" t="s">
        <v>61</v>
      </c>
      <c r="C71" s="1000"/>
      <c r="D71" s="1000"/>
      <c r="E71" s="1000"/>
      <c r="F71" s="1000"/>
      <c r="G71" s="1000"/>
      <c r="H71" s="1000"/>
      <c r="I71" s="1000"/>
      <c r="J71" s="1000"/>
      <c r="K71" s="1000"/>
      <c r="L71" s="1000"/>
      <c r="M71" s="1000"/>
      <c r="N71" s="1000"/>
      <c r="O71" s="1000"/>
      <c r="P71" s="1000"/>
      <c r="Q71" s="1000"/>
      <c r="R71" s="1000"/>
      <c r="S71" s="1000"/>
      <c r="T71" s="1060"/>
      <c r="U71" s="1060"/>
      <c r="V71" s="1060"/>
      <c r="W71" s="1060"/>
      <c r="X71" s="1060"/>
      <c r="Y71" s="1061"/>
      <c r="Z71" s="1066">
        <f>SUM(Z11:AF70)</f>
        <v>0</v>
      </c>
      <c r="AA71" s="1066"/>
      <c r="AB71" s="1066"/>
      <c r="AC71" s="1066"/>
      <c r="AD71" s="1066"/>
      <c r="AE71" s="1066"/>
      <c r="AF71" s="1066"/>
      <c r="AG71" s="1060"/>
      <c r="AH71" s="1060"/>
      <c r="AI71" s="1060"/>
      <c r="AJ71" s="1060"/>
      <c r="AK71" s="1060"/>
      <c r="AL71" s="1061"/>
      <c r="AM71" s="1066">
        <f>SUM(AM11:AS70)</f>
        <v>0</v>
      </c>
      <c r="AN71" s="1066"/>
      <c r="AO71" s="1066"/>
      <c r="AP71" s="1066"/>
      <c r="AQ71" s="1066"/>
      <c r="AR71" s="1066"/>
      <c r="AS71" s="1066"/>
      <c r="AT71" s="1051">
        <f>SUM(Z71:AF73,AM71:AS73)</f>
        <v>0</v>
      </c>
      <c r="AU71" s="1051"/>
      <c r="AV71" s="1051"/>
      <c r="AW71" s="1051"/>
      <c r="AX71" s="1051"/>
      <c r="AY71" s="1051"/>
      <c r="AZ71" s="1051"/>
      <c r="BA71" s="1042" t="str">
        <f>IF(Invest!BP132&lt;&gt;"",(IF(AT71=Invest!BP132,"Importo dell'operazione corrispondente a quello riportato a pag. Invest 4","Importo dell'operazione non corrispondente a quello riportato a pag. Invest")),"CELLA VUOTA")</f>
        <v>Importo dell'operazione corrispondente a quello riportato a pag. Invest 4</v>
      </c>
      <c r="BB71" s="1043"/>
      <c r="BC71" s="1043"/>
      <c r="BD71" s="1043"/>
      <c r="BE71" s="1043"/>
      <c r="BF71" s="1043"/>
      <c r="BG71" s="1043"/>
      <c r="BH71" s="1043"/>
      <c r="BI71" s="1043"/>
      <c r="BJ71" s="1043"/>
      <c r="BK71" s="1043"/>
      <c r="BL71" s="1043"/>
      <c r="BM71" s="1044"/>
    </row>
    <row r="72" spans="1:65" s="91" customFormat="1" ht="20.25" customHeight="1">
      <c r="A72" s="81"/>
      <c r="B72" s="1002"/>
      <c r="C72" s="1003"/>
      <c r="D72" s="1003"/>
      <c r="E72" s="1003"/>
      <c r="F72" s="1003"/>
      <c r="G72" s="1003"/>
      <c r="H72" s="1003"/>
      <c r="I72" s="1003"/>
      <c r="J72" s="1003"/>
      <c r="K72" s="1003"/>
      <c r="L72" s="1003"/>
      <c r="M72" s="1003"/>
      <c r="N72" s="1003"/>
      <c r="O72" s="1003"/>
      <c r="P72" s="1003"/>
      <c r="Q72" s="1003"/>
      <c r="R72" s="1003"/>
      <c r="S72" s="1003"/>
      <c r="T72" s="1062"/>
      <c r="U72" s="1062"/>
      <c r="V72" s="1062"/>
      <c r="W72" s="1062"/>
      <c r="X72" s="1062"/>
      <c r="Y72" s="1063"/>
      <c r="Z72" s="1066"/>
      <c r="AA72" s="1066"/>
      <c r="AB72" s="1066"/>
      <c r="AC72" s="1066"/>
      <c r="AD72" s="1066"/>
      <c r="AE72" s="1066"/>
      <c r="AF72" s="1066"/>
      <c r="AG72" s="1062"/>
      <c r="AH72" s="1062"/>
      <c r="AI72" s="1062"/>
      <c r="AJ72" s="1062"/>
      <c r="AK72" s="1062"/>
      <c r="AL72" s="1063"/>
      <c r="AM72" s="1066"/>
      <c r="AN72" s="1066"/>
      <c r="AO72" s="1066"/>
      <c r="AP72" s="1066"/>
      <c r="AQ72" s="1066"/>
      <c r="AR72" s="1066"/>
      <c r="AS72" s="1066"/>
      <c r="AT72" s="1051"/>
      <c r="AU72" s="1051"/>
      <c r="AV72" s="1051"/>
      <c r="AW72" s="1051"/>
      <c r="AX72" s="1051"/>
      <c r="AY72" s="1051"/>
      <c r="AZ72" s="1051"/>
      <c r="BA72" s="1045"/>
      <c r="BB72" s="1046"/>
      <c r="BC72" s="1046"/>
      <c r="BD72" s="1046"/>
      <c r="BE72" s="1046"/>
      <c r="BF72" s="1046"/>
      <c r="BG72" s="1046"/>
      <c r="BH72" s="1046"/>
      <c r="BI72" s="1046"/>
      <c r="BJ72" s="1046"/>
      <c r="BK72" s="1046"/>
      <c r="BL72" s="1046"/>
      <c r="BM72" s="1047"/>
    </row>
    <row r="73" spans="1:65" s="91" customFormat="1" ht="20.25" customHeight="1">
      <c r="A73" s="81"/>
      <c r="B73" s="1005"/>
      <c r="C73" s="1006"/>
      <c r="D73" s="1006"/>
      <c r="E73" s="1006"/>
      <c r="F73" s="1006"/>
      <c r="G73" s="1006"/>
      <c r="H73" s="1006"/>
      <c r="I73" s="1006"/>
      <c r="J73" s="1006"/>
      <c r="K73" s="1006"/>
      <c r="L73" s="1006"/>
      <c r="M73" s="1006"/>
      <c r="N73" s="1006"/>
      <c r="O73" s="1006"/>
      <c r="P73" s="1006"/>
      <c r="Q73" s="1006"/>
      <c r="R73" s="1006"/>
      <c r="S73" s="1006"/>
      <c r="T73" s="1064"/>
      <c r="U73" s="1064"/>
      <c r="V73" s="1064"/>
      <c r="W73" s="1064"/>
      <c r="X73" s="1064"/>
      <c r="Y73" s="1065"/>
      <c r="Z73" s="1066"/>
      <c r="AA73" s="1066"/>
      <c r="AB73" s="1066"/>
      <c r="AC73" s="1066"/>
      <c r="AD73" s="1066"/>
      <c r="AE73" s="1066"/>
      <c r="AF73" s="1066"/>
      <c r="AG73" s="1064"/>
      <c r="AH73" s="1064"/>
      <c r="AI73" s="1064"/>
      <c r="AJ73" s="1064"/>
      <c r="AK73" s="1064"/>
      <c r="AL73" s="1065"/>
      <c r="AM73" s="1066"/>
      <c r="AN73" s="1066"/>
      <c r="AO73" s="1066"/>
      <c r="AP73" s="1066"/>
      <c r="AQ73" s="1066"/>
      <c r="AR73" s="1066"/>
      <c r="AS73" s="1066"/>
      <c r="AT73" s="1051"/>
      <c r="AU73" s="1051"/>
      <c r="AV73" s="1051"/>
      <c r="AW73" s="1051"/>
      <c r="AX73" s="1051"/>
      <c r="AY73" s="1051"/>
      <c r="AZ73" s="1051"/>
      <c r="BA73" s="1048"/>
      <c r="BB73" s="1049"/>
      <c r="BC73" s="1049"/>
      <c r="BD73" s="1049"/>
      <c r="BE73" s="1049"/>
      <c r="BF73" s="1049"/>
      <c r="BG73" s="1049"/>
      <c r="BH73" s="1049"/>
      <c r="BI73" s="1049"/>
      <c r="BJ73" s="1049"/>
      <c r="BK73" s="1049"/>
      <c r="BL73" s="1049"/>
      <c r="BM73" s="1050"/>
    </row>
    <row r="74" spans="1:65" s="91" customFormat="1" ht="23.25" customHeight="1">
      <c r="A74" s="81"/>
      <c r="B74" s="996" t="s">
        <v>321</v>
      </c>
      <c r="C74" s="996"/>
      <c r="D74" s="996"/>
      <c r="E74" s="996"/>
      <c r="F74" s="996"/>
      <c r="G74" s="996"/>
      <c r="H74" s="996"/>
      <c r="I74" s="996"/>
      <c r="J74" s="996"/>
      <c r="K74" s="996"/>
      <c r="L74" s="996"/>
      <c r="M74" s="996"/>
      <c r="N74" s="996"/>
      <c r="O74" s="996"/>
      <c r="P74" s="996"/>
      <c r="Q74" s="996"/>
      <c r="R74" s="996"/>
      <c r="S74" s="996"/>
      <c r="T74" s="996"/>
      <c r="U74" s="996"/>
      <c r="V74" s="996"/>
      <c r="W74" s="996"/>
      <c r="X74" s="996"/>
      <c r="Y74" s="996"/>
      <c r="Z74" s="996"/>
      <c r="AA74" s="996"/>
      <c r="AB74" s="996"/>
      <c r="AC74" s="996"/>
      <c r="AD74" s="996"/>
      <c r="AE74" s="996"/>
      <c r="AF74" s="996"/>
      <c r="AG74" s="996"/>
      <c r="AH74" s="996"/>
      <c r="AI74" s="996"/>
      <c r="AJ74" s="996"/>
      <c r="AK74" s="996"/>
      <c r="AL74" s="996"/>
      <c r="AM74" s="996"/>
      <c r="AN74" s="996"/>
      <c r="AO74" s="996"/>
      <c r="AP74" s="996"/>
      <c r="AQ74" s="996"/>
      <c r="AR74" s="996"/>
      <c r="AS74" s="996"/>
      <c r="AT74" s="996"/>
      <c r="AU74" s="996"/>
      <c r="AV74" s="996"/>
      <c r="AW74" s="996"/>
      <c r="AX74" s="996"/>
      <c r="AY74" s="996"/>
      <c r="AZ74" s="996"/>
      <c r="BA74" s="996"/>
      <c r="BB74" s="996"/>
      <c r="BC74" s="996"/>
      <c r="BD74" s="996"/>
      <c r="BE74" s="996"/>
      <c r="BF74" s="996"/>
      <c r="BG74" s="996"/>
      <c r="BH74" s="996"/>
      <c r="BI74" s="996"/>
      <c r="BJ74" s="996"/>
      <c r="BK74" s="996"/>
      <c r="BL74" s="996"/>
      <c r="BM74" s="996"/>
    </row>
    <row r="75" spans="1:65" s="91" customFormat="1" ht="23.25" customHeight="1">
      <c r="A75" s="81"/>
      <c r="B75" s="997"/>
      <c r="C75" s="997"/>
      <c r="D75" s="997"/>
      <c r="E75" s="997"/>
      <c r="F75" s="997"/>
      <c r="G75" s="997"/>
      <c r="H75" s="997"/>
      <c r="I75" s="997"/>
      <c r="J75" s="997"/>
      <c r="K75" s="997"/>
      <c r="L75" s="997"/>
      <c r="M75" s="997"/>
      <c r="N75" s="997"/>
      <c r="O75" s="997"/>
      <c r="P75" s="997"/>
      <c r="Q75" s="997"/>
      <c r="R75" s="997"/>
      <c r="S75" s="997"/>
      <c r="T75" s="997"/>
      <c r="U75" s="997"/>
      <c r="V75" s="997"/>
      <c r="W75" s="997"/>
      <c r="X75" s="997"/>
      <c r="Y75" s="997"/>
      <c r="Z75" s="997"/>
      <c r="AA75" s="997"/>
      <c r="AB75" s="997"/>
      <c r="AC75" s="997"/>
      <c r="AD75" s="997"/>
      <c r="AE75" s="997"/>
      <c r="AF75" s="997"/>
      <c r="AG75" s="997"/>
      <c r="AH75" s="997"/>
      <c r="AI75" s="997"/>
      <c r="AJ75" s="997"/>
      <c r="AK75" s="997"/>
      <c r="AL75" s="997"/>
      <c r="AM75" s="997"/>
      <c r="AN75" s="997"/>
      <c r="AO75" s="997"/>
      <c r="AP75" s="997"/>
      <c r="AQ75" s="997"/>
      <c r="AR75" s="997"/>
      <c r="AS75" s="997"/>
      <c r="AT75" s="997"/>
      <c r="AU75" s="997"/>
      <c r="AV75" s="997"/>
      <c r="AW75" s="997"/>
      <c r="AX75" s="997"/>
      <c r="AY75" s="997"/>
      <c r="AZ75" s="997"/>
      <c r="BA75" s="997"/>
      <c r="BB75" s="997"/>
      <c r="BC75" s="997"/>
      <c r="BD75" s="997"/>
      <c r="BE75" s="997"/>
      <c r="BF75" s="997"/>
      <c r="BG75" s="997"/>
      <c r="BH75" s="997"/>
      <c r="BI75" s="997"/>
      <c r="BJ75" s="997"/>
      <c r="BK75" s="997"/>
      <c r="BL75" s="997"/>
      <c r="BM75" s="997"/>
    </row>
    <row r="76" spans="1:57" s="91" customFormat="1" ht="20.25" customHeight="1">
      <c r="A76" s="81"/>
      <c r="B76" s="93"/>
      <c r="C76" s="17"/>
      <c r="D76" s="94"/>
      <c r="E76" s="94"/>
      <c r="F76" s="94"/>
      <c r="G76" s="94"/>
      <c r="H76" s="94"/>
      <c r="I76" s="94"/>
      <c r="J76" s="94"/>
      <c r="K76" s="94"/>
      <c r="L76" s="94"/>
      <c r="M76" s="94"/>
      <c r="N76" s="94"/>
      <c r="O76" s="94"/>
      <c r="P76" s="94"/>
      <c r="Q76" s="94"/>
      <c r="R76" s="94"/>
      <c r="S76" s="94"/>
      <c r="T76" s="313"/>
      <c r="U76" s="313"/>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3"/>
      <c r="AT76" s="313"/>
      <c r="AU76" s="313"/>
      <c r="AV76" s="313"/>
      <c r="AW76" s="313"/>
      <c r="AX76" s="312"/>
      <c r="AY76" s="312"/>
      <c r="AZ76" s="312"/>
      <c r="BA76" s="312"/>
      <c r="BB76" s="313"/>
      <c r="BC76" s="313"/>
      <c r="BD76" s="313"/>
      <c r="BE76" s="92"/>
    </row>
    <row r="77" spans="1:57" s="91" customFormat="1" ht="20.25" customHeight="1">
      <c r="A77" s="81"/>
      <c r="B77" s="93"/>
      <c r="C77" s="3"/>
      <c r="D77" s="94"/>
      <c r="E77" s="94"/>
      <c r="F77" s="94"/>
      <c r="G77" s="94"/>
      <c r="H77" s="94"/>
      <c r="I77" s="94"/>
      <c r="J77" s="94"/>
      <c r="K77" s="94"/>
      <c r="L77" s="94"/>
      <c r="M77" s="94"/>
      <c r="N77" s="94"/>
      <c r="O77" s="94"/>
      <c r="P77" s="94"/>
      <c r="Q77" s="94"/>
      <c r="R77" s="94"/>
      <c r="S77" s="94"/>
      <c r="T77" s="97"/>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2"/>
      <c r="AY77" s="312"/>
      <c r="AZ77" s="312"/>
      <c r="BA77" s="312"/>
      <c r="BB77" s="313"/>
      <c r="BC77" s="313"/>
      <c r="BD77" s="313"/>
      <c r="BE77" s="92"/>
    </row>
    <row r="78" spans="1:57" s="91" customFormat="1" ht="20.25" customHeight="1">
      <c r="A78" s="81"/>
      <c r="B78" s="93"/>
      <c r="C78" s="3"/>
      <c r="D78" s="94"/>
      <c r="E78" s="94"/>
      <c r="F78" s="94"/>
      <c r="G78" s="94"/>
      <c r="H78" s="94"/>
      <c r="I78" s="94"/>
      <c r="J78" s="94"/>
      <c r="K78" s="94"/>
      <c r="L78" s="94"/>
      <c r="M78" s="94"/>
      <c r="N78" s="94"/>
      <c r="O78" s="94"/>
      <c r="P78" s="94"/>
      <c r="Q78" s="94"/>
      <c r="R78" s="94"/>
      <c r="S78" s="94"/>
      <c r="T78" s="97"/>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2"/>
      <c r="AY78" s="312"/>
      <c r="AZ78" s="312"/>
      <c r="BA78" s="312"/>
      <c r="BB78" s="313"/>
      <c r="BC78" s="313"/>
      <c r="BD78" s="313"/>
      <c r="BE78" s="92"/>
    </row>
    <row r="79" spans="1:57" s="91" customFormat="1" ht="20.25" customHeight="1">
      <c r="A79" s="81"/>
      <c r="B79" s="93"/>
      <c r="C79" s="3"/>
      <c r="D79" s="94"/>
      <c r="E79" s="94"/>
      <c r="F79" s="94"/>
      <c r="G79" s="94"/>
      <c r="H79" s="94"/>
      <c r="I79" s="94"/>
      <c r="J79" s="94"/>
      <c r="K79" s="94"/>
      <c r="L79" s="94"/>
      <c r="M79" s="94"/>
      <c r="N79" s="94"/>
      <c r="O79" s="94"/>
      <c r="P79" s="94"/>
      <c r="Q79" s="94"/>
      <c r="R79" s="94"/>
      <c r="S79" s="94"/>
      <c r="T79" s="97"/>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2"/>
      <c r="AY79" s="312"/>
      <c r="AZ79" s="312"/>
      <c r="BA79" s="312"/>
      <c r="BB79" s="313"/>
      <c r="BC79" s="313"/>
      <c r="BD79" s="313"/>
      <c r="BE79" s="92"/>
    </row>
    <row r="80" spans="1:57" s="91" customFormat="1" ht="20.25" customHeight="1">
      <c r="A80" s="81"/>
      <c r="B80" s="93"/>
      <c r="C80" s="3"/>
      <c r="D80" s="94"/>
      <c r="E80" s="94"/>
      <c r="F80" s="94"/>
      <c r="G80" s="94"/>
      <c r="H80" s="94"/>
      <c r="I80" s="94"/>
      <c r="J80" s="94"/>
      <c r="K80" s="94"/>
      <c r="L80" s="94"/>
      <c r="M80" s="94"/>
      <c r="N80" s="94"/>
      <c r="O80" s="94"/>
      <c r="P80" s="94"/>
      <c r="Q80" s="94"/>
      <c r="R80" s="94"/>
      <c r="S80" s="94"/>
      <c r="T80" s="97"/>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2"/>
      <c r="AY80" s="312"/>
      <c r="AZ80" s="312"/>
      <c r="BA80" s="312"/>
      <c r="BB80" s="313"/>
      <c r="BC80" s="313"/>
      <c r="BD80" s="313"/>
      <c r="BE80" s="92"/>
    </row>
    <row r="81" spans="1:57" s="91" customFormat="1" ht="20.25" customHeight="1">
      <c r="A81" s="81"/>
      <c r="B81" s="93"/>
      <c r="C81" s="3"/>
      <c r="D81" s="94"/>
      <c r="E81" s="94"/>
      <c r="F81" s="94"/>
      <c r="G81" s="94"/>
      <c r="H81" s="94"/>
      <c r="I81" s="94"/>
      <c r="J81" s="94"/>
      <c r="K81" s="94"/>
      <c r="L81" s="94"/>
      <c r="M81" s="94"/>
      <c r="N81" s="94"/>
      <c r="O81" s="94"/>
      <c r="P81" s="94"/>
      <c r="Q81" s="94"/>
      <c r="R81" s="94"/>
      <c r="S81" s="94"/>
      <c r="T81" s="97"/>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312"/>
      <c r="AY81" s="312"/>
      <c r="AZ81" s="312"/>
      <c r="BA81" s="312"/>
      <c r="BB81" s="313"/>
      <c r="BC81" s="313"/>
      <c r="BD81" s="313"/>
      <c r="BE81" s="92"/>
    </row>
    <row r="82" spans="1:57" s="91" customFormat="1" ht="20.25" customHeight="1">
      <c r="A82" s="81"/>
      <c r="B82" s="93"/>
      <c r="C82" s="3"/>
      <c r="D82" s="94"/>
      <c r="E82" s="94"/>
      <c r="F82" s="94"/>
      <c r="G82" s="94"/>
      <c r="H82" s="94"/>
      <c r="I82" s="94"/>
      <c r="J82" s="94"/>
      <c r="K82" s="94"/>
      <c r="L82" s="94"/>
      <c r="M82" s="94"/>
      <c r="N82" s="94"/>
      <c r="O82" s="94"/>
      <c r="P82" s="94"/>
      <c r="Q82" s="94"/>
      <c r="R82" s="94"/>
      <c r="S82" s="94"/>
      <c r="T82" s="97"/>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2"/>
      <c r="AY82" s="312"/>
      <c r="AZ82" s="312"/>
      <c r="BA82" s="312"/>
      <c r="BB82" s="313"/>
      <c r="BC82" s="313"/>
      <c r="BD82" s="313"/>
      <c r="BE82" s="92"/>
    </row>
    <row r="83" spans="1:57" s="90" customFormat="1" ht="20.25" customHeight="1">
      <c r="A83" s="81"/>
      <c r="B83" s="89"/>
      <c r="D83" s="109"/>
      <c r="E83" s="99"/>
      <c r="F83" s="99"/>
      <c r="G83" s="99"/>
      <c r="H83" s="99"/>
      <c r="I83" s="99"/>
      <c r="J83" s="99"/>
      <c r="K83" s="99"/>
      <c r="L83" s="99"/>
      <c r="M83" s="99"/>
      <c r="N83" s="99"/>
      <c r="O83" s="99"/>
      <c r="P83" s="97"/>
      <c r="Q83" s="97"/>
      <c r="R83" s="97"/>
      <c r="S83" s="97"/>
      <c r="T83" s="97"/>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952"/>
      <c r="AY83" s="952"/>
      <c r="AZ83" s="952"/>
      <c r="BA83" s="952"/>
      <c r="BB83" s="313"/>
      <c r="BC83" s="313"/>
      <c r="BD83" s="313"/>
      <c r="BE83" s="92"/>
    </row>
    <row r="84" spans="4:57" s="68" customFormat="1" ht="20.25" customHeight="1">
      <c r="D84" s="65"/>
      <c r="E84" s="65"/>
      <c r="F84" s="65"/>
      <c r="G84" s="65"/>
      <c r="H84" s="65"/>
      <c r="I84" s="65"/>
      <c r="J84" s="65"/>
      <c r="K84" s="65"/>
      <c r="L84" s="65"/>
      <c r="M84" s="65"/>
      <c r="N84" s="65"/>
      <c r="O84" s="65"/>
      <c r="P84" s="65"/>
      <c r="Q84" s="65"/>
      <c r="R84" s="65"/>
      <c r="S84" s="65"/>
      <c r="T84" s="65"/>
      <c r="AX84" s="102"/>
      <c r="AY84" s="102"/>
      <c r="AZ84" s="102"/>
      <c r="BA84" s="102"/>
      <c r="BE84" s="110"/>
    </row>
    <row r="85" spans="4:77" s="104" customFormat="1" ht="20.25" customHeight="1">
      <c r="D85" s="1059"/>
      <c r="E85" s="1059"/>
      <c r="F85" s="1059"/>
      <c r="G85" s="1059"/>
      <c r="H85" s="1059"/>
      <c r="I85" s="1059"/>
      <c r="J85" s="1059"/>
      <c r="K85" s="1059"/>
      <c r="L85" s="1059"/>
      <c r="M85" s="1059"/>
      <c r="N85" s="1059"/>
      <c r="O85" s="1059"/>
      <c r="P85" s="1059"/>
      <c r="Q85" s="1059"/>
      <c r="R85" s="1059"/>
      <c r="S85" s="94"/>
      <c r="T85" s="97"/>
      <c r="U85" s="313"/>
      <c r="V85" s="94"/>
      <c r="BT85" s="111"/>
      <c r="BX85" s="112"/>
      <c r="BY85" s="113"/>
    </row>
    <row r="86" spans="4:77" s="104" customFormat="1" ht="20.25" customHeight="1">
      <c r="D86" s="1059"/>
      <c r="E86" s="1059"/>
      <c r="F86" s="1059"/>
      <c r="G86" s="1059"/>
      <c r="H86" s="1059"/>
      <c r="I86" s="1059"/>
      <c r="J86" s="1059"/>
      <c r="K86" s="1059"/>
      <c r="L86" s="1059"/>
      <c r="M86" s="1059"/>
      <c r="N86" s="1059"/>
      <c r="O86" s="1059"/>
      <c r="P86" s="1059"/>
      <c r="Q86" s="1059"/>
      <c r="R86" s="1059"/>
      <c r="S86" s="94"/>
      <c r="T86" s="97"/>
      <c r="U86" s="313"/>
      <c r="V86" s="94"/>
      <c r="BT86" s="111"/>
      <c r="BX86" s="114"/>
      <c r="BY86" s="115"/>
    </row>
    <row r="87" spans="4:77" s="104" customFormat="1" ht="20.25" customHeight="1">
      <c r="D87" s="1059"/>
      <c r="E87" s="1059"/>
      <c r="F87" s="1059"/>
      <c r="G87" s="1059"/>
      <c r="H87" s="1059"/>
      <c r="I87" s="1059"/>
      <c r="J87" s="1059"/>
      <c r="K87" s="1059"/>
      <c r="L87" s="1059"/>
      <c r="M87" s="1059"/>
      <c r="N87" s="1059"/>
      <c r="O87" s="1059"/>
      <c r="P87" s="1059"/>
      <c r="Q87" s="1059"/>
      <c r="R87" s="1059"/>
      <c r="S87" s="94"/>
      <c r="T87" s="97"/>
      <c r="U87" s="313"/>
      <c r="V87" s="94"/>
      <c r="BT87" s="111"/>
      <c r="BX87" s="112"/>
      <c r="BY87" s="113"/>
    </row>
    <row r="88" spans="4:77" s="104" customFormat="1" ht="20.25" customHeight="1">
      <c r="D88" s="1059"/>
      <c r="E88" s="1059"/>
      <c r="F88" s="1059"/>
      <c r="G88" s="1059"/>
      <c r="H88" s="1059"/>
      <c r="I88" s="1059"/>
      <c r="J88" s="1059"/>
      <c r="K88" s="1059"/>
      <c r="L88" s="1059"/>
      <c r="M88" s="1059"/>
      <c r="N88" s="1059"/>
      <c r="O88" s="1059"/>
      <c r="P88" s="1059"/>
      <c r="Q88" s="1059"/>
      <c r="R88" s="1059"/>
      <c r="S88" s="94"/>
      <c r="T88" s="97"/>
      <c r="U88" s="313"/>
      <c r="V88" s="94"/>
      <c r="BT88" s="111"/>
      <c r="BX88" s="114"/>
      <c r="BY88" s="115"/>
    </row>
    <row r="89" spans="4:77" s="104" customFormat="1" ht="20.25" customHeight="1">
      <c r="D89" s="1059"/>
      <c r="E89" s="1059"/>
      <c r="F89" s="1059"/>
      <c r="G89" s="1059"/>
      <c r="H89" s="1059"/>
      <c r="I89" s="1059"/>
      <c r="J89" s="1059"/>
      <c r="K89" s="1059"/>
      <c r="L89" s="1059"/>
      <c r="M89" s="1059"/>
      <c r="N89" s="1059"/>
      <c r="O89" s="1059"/>
      <c r="P89" s="1059"/>
      <c r="Q89" s="1059"/>
      <c r="R89" s="1059"/>
      <c r="S89" s="94"/>
      <c r="T89" s="97"/>
      <c r="U89" s="313"/>
      <c r="V89" s="94"/>
      <c r="BT89" s="111"/>
      <c r="BX89" s="114"/>
      <c r="BY89" s="115"/>
    </row>
    <row r="90" spans="4:77" s="104" customFormat="1" ht="20.25" customHeight="1">
      <c r="D90" s="1059"/>
      <c r="E90" s="1059"/>
      <c r="F90" s="1059"/>
      <c r="G90" s="1059"/>
      <c r="H90" s="1059"/>
      <c r="I90" s="1059"/>
      <c r="J90" s="1059"/>
      <c r="K90" s="1059"/>
      <c r="L90" s="1059"/>
      <c r="M90" s="1059"/>
      <c r="N90" s="1059"/>
      <c r="O90" s="1059"/>
      <c r="P90" s="1059"/>
      <c r="Q90" s="1059"/>
      <c r="R90" s="1059"/>
      <c r="S90" s="94"/>
      <c r="T90" s="97"/>
      <c r="U90" s="313"/>
      <c r="V90" s="94"/>
      <c r="BT90" s="111"/>
      <c r="BX90" s="114"/>
      <c r="BY90" s="115"/>
    </row>
    <row r="91" spans="4:77" s="104" customFormat="1" ht="20.25" customHeight="1">
      <c r="D91" s="1059"/>
      <c r="E91" s="1059"/>
      <c r="F91" s="1059"/>
      <c r="G91" s="1059"/>
      <c r="H91" s="1059"/>
      <c r="I91" s="1059"/>
      <c r="J91" s="1059"/>
      <c r="K91" s="1059"/>
      <c r="L91" s="1059"/>
      <c r="M91" s="1059"/>
      <c r="N91" s="1059"/>
      <c r="O91" s="1059"/>
      <c r="P91" s="1059"/>
      <c r="Q91" s="1059"/>
      <c r="R91" s="1059"/>
      <c r="S91" s="94"/>
      <c r="T91" s="97"/>
      <c r="U91" s="313"/>
      <c r="V91" s="94"/>
      <c r="BT91" s="111"/>
      <c r="BX91" s="112"/>
      <c r="BY91" s="113"/>
    </row>
    <row r="92" spans="4:77" s="104" customFormat="1" ht="20.25" customHeight="1">
      <c r="D92" s="1059"/>
      <c r="E92" s="1059"/>
      <c r="F92" s="1059"/>
      <c r="G92" s="1059"/>
      <c r="H92" s="1059"/>
      <c r="I92" s="1059"/>
      <c r="J92" s="1059"/>
      <c r="K92" s="1059"/>
      <c r="L92" s="1059"/>
      <c r="M92" s="1059"/>
      <c r="N92" s="1059"/>
      <c r="O92" s="1059"/>
      <c r="P92" s="1059"/>
      <c r="Q92" s="1059"/>
      <c r="R92" s="1059"/>
      <c r="S92" s="94"/>
      <c r="T92" s="97"/>
      <c r="U92" s="313"/>
      <c r="V92" s="94"/>
      <c r="BT92" s="111"/>
      <c r="BX92" s="114"/>
      <c r="BY92" s="115"/>
    </row>
    <row r="93" spans="4:77" s="104" customFormat="1" ht="20.25" customHeight="1">
      <c r="D93" s="1059"/>
      <c r="E93" s="1059"/>
      <c r="F93" s="1059"/>
      <c r="G93" s="1059"/>
      <c r="H93" s="1059"/>
      <c r="I93" s="1059"/>
      <c r="J93" s="1059"/>
      <c r="K93" s="1059"/>
      <c r="L93" s="1059"/>
      <c r="M93" s="1059"/>
      <c r="N93" s="1059"/>
      <c r="O93" s="1059"/>
      <c r="P93" s="1059"/>
      <c r="Q93" s="1059"/>
      <c r="R93" s="1059"/>
      <c r="S93" s="94"/>
      <c r="T93" s="97"/>
      <c r="U93" s="313"/>
      <c r="V93" s="94"/>
      <c r="BT93" s="111"/>
      <c r="BX93" s="114"/>
      <c r="BY93" s="115"/>
    </row>
    <row r="94" spans="4:77" s="104" customFormat="1" ht="20.25" customHeight="1">
      <c r="D94" s="1059"/>
      <c r="E94" s="1059"/>
      <c r="F94" s="1059"/>
      <c r="G94" s="1059"/>
      <c r="H94" s="1059"/>
      <c r="I94" s="1059"/>
      <c r="J94" s="1059"/>
      <c r="K94" s="1059"/>
      <c r="L94" s="1059"/>
      <c r="M94" s="1059"/>
      <c r="N94" s="1059"/>
      <c r="O94" s="1059"/>
      <c r="P94" s="1059"/>
      <c r="Q94" s="1059"/>
      <c r="R94" s="1059"/>
      <c r="S94" s="94"/>
      <c r="T94" s="97"/>
      <c r="U94" s="313"/>
      <c r="V94" s="94"/>
      <c r="BT94" s="111"/>
      <c r="BX94" s="114"/>
      <c r="BY94" s="115"/>
    </row>
    <row r="95" spans="4:77" s="104" customFormat="1" ht="20.25" customHeight="1">
      <c r="D95" s="1059"/>
      <c r="E95" s="1059"/>
      <c r="F95" s="1059"/>
      <c r="G95" s="1059"/>
      <c r="H95" s="1059"/>
      <c r="I95" s="1059"/>
      <c r="J95" s="1059"/>
      <c r="K95" s="1059"/>
      <c r="L95" s="1059"/>
      <c r="M95" s="1059"/>
      <c r="N95" s="1059"/>
      <c r="O95" s="1059"/>
      <c r="P95" s="1059"/>
      <c r="Q95" s="1059"/>
      <c r="R95" s="1059"/>
      <c r="S95" s="94"/>
      <c r="T95" s="97"/>
      <c r="U95" s="313"/>
      <c r="V95" s="94"/>
      <c r="BT95" s="111"/>
      <c r="BX95" s="114"/>
      <c r="BY95" s="115"/>
    </row>
    <row r="96" spans="4:77" s="104" customFormat="1" ht="20.25" customHeight="1">
      <c r="D96" s="1059"/>
      <c r="E96" s="1059"/>
      <c r="F96" s="1059"/>
      <c r="G96" s="1059"/>
      <c r="H96" s="1059"/>
      <c r="I96" s="1059"/>
      <c r="J96" s="1059"/>
      <c r="K96" s="1059"/>
      <c r="L96" s="1059"/>
      <c r="M96" s="1059"/>
      <c r="N96" s="1059"/>
      <c r="O96" s="1059"/>
      <c r="P96" s="1059"/>
      <c r="Q96" s="1059"/>
      <c r="R96" s="1059"/>
      <c r="S96" s="94"/>
      <c r="T96" s="97"/>
      <c r="U96" s="313"/>
      <c r="V96" s="94"/>
      <c r="BT96" s="111"/>
      <c r="BX96" s="112"/>
      <c r="BY96" s="113"/>
    </row>
    <row r="97" spans="4:77" s="104" customFormat="1" ht="20.25" customHeight="1">
      <c r="D97" s="1059"/>
      <c r="E97" s="1059"/>
      <c r="F97" s="1059"/>
      <c r="G97" s="1059"/>
      <c r="H97" s="1059"/>
      <c r="I97" s="1059"/>
      <c r="J97" s="1059"/>
      <c r="K97" s="1059"/>
      <c r="L97" s="1059"/>
      <c r="M97" s="1059"/>
      <c r="N97" s="1059"/>
      <c r="O97" s="1059"/>
      <c r="P97" s="1059"/>
      <c r="Q97" s="1059"/>
      <c r="R97" s="1059"/>
      <c r="S97" s="94"/>
      <c r="T97" s="97"/>
      <c r="U97" s="313"/>
      <c r="V97" s="94"/>
      <c r="BT97" s="111"/>
      <c r="BX97" s="112"/>
      <c r="BY97" s="113"/>
    </row>
    <row r="98" spans="4:77" s="104" customFormat="1" ht="20.25" customHeight="1">
      <c r="D98" s="1059"/>
      <c r="E98" s="1059"/>
      <c r="F98" s="1059"/>
      <c r="G98" s="1059"/>
      <c r="H98" s="1059"/>
      <c r="I98" s="1059"/>
      <c r="J98" s="1059"/>
      <c r="K98" s="1059"/>
      <c r="L98" s="1059"/>
      <c r="M98" s="1059"/>
      <c r="N98" s="1059"/>
      <c r="O98" s="1059"/>
      <c r="P98" s="1059"/>
      <c r="Q98" s="1059"/>
      <c r="R98" s="1059"/>
      <c r="S98" s="94"/>
      <c r="T98" s="97"/>
      <c r="U98" s="313"/>
      <c r="V98" s="94"/>
      <c r="BT98" s="111"/>
      <c r="BX98" s="114"/>
      <c r="BY98" s="115"/>
    </row>
    <row r="99" spans="4:77" s="104" customFormat="1" ht="20.25" customHeight="1">
      <c r="D99" s="1059"/>
      <c r="E99" s="1059"/>
      <c r="F99" s="1059"/>
      <c r="G99" s="1059"/>
      <c r="H99" s="1059"/>
      <c r="I99" s="1059"/>
      <c r="J99" s="1059"/>
      <c r="K99" s="1059"/>
      <c r="L99" s="1059"/>
      <c r="M99" s="1059"/>
      <c r="N99" s="1059"/>
      <c r="O99" s="1059"/>
      <c r="P99" s="1059"/>
      <c r="Q99" s="1059"/>
      <c r="R99" s="1059"/>
      <c r="S99" s="94"/>
      <c r="T99" s="97"/>
      <c r="U99" s="313"/>
      <c r="V99" s="94"/>
      <c r="BT99" s="111"/>
      <c r="BX99" s="114"/>
      <c r="BY99" s="115"/>
    </row>
    <row r="100" spans="4:77" s="104" customFormat="1" ht="20.25" customHeight="1">
      <c r="D100" s="1059"/>
      <c r="E100" s="1059"/>
      <c r="F100" s="1059"/>
      <c r="G100" s="1059"/>
      <c r="H100" s="1059"/>
      <c r="I100" s="1059"/>
      <c r="J100" s="1059"/>
      <c r="K100" s="1059"/>
      <c r="L100" s="1059"/>
      <c r="M100" s="1059"/>
      <c r="N100" s="1059"/>
      <c r="O100" s="1059"/>
      <c r="P100" s="1059"/>
      <c r="Q100" s="1059"/>
      <c r="R100" s="1059"/>
      <c r="S100" s="94"/>
      <c r="T100" s="97"/>
      <c r="U100" s="313"/>
      <c r="V100" s="94"/>
      <c r="BT100" s="111"/>
      <c r="BX100" s="112"/>
      <c r="BY100" s="113"/>
    </row>
    <row r="101" spans="4:77" s="104" customFormat="1" ht="20.25" customHeight="1">
      <c r="D101" s="1059"/>
      <c r="E101" s="1059"/>
      <c r="F101" s="1059"/>
      <c r="G101" s="1059"/>
      <c r="H101" s="1059"/>
      <c r="I101" s="1059"/>
      <c r="J101" s="1059"/>
      <c r="K101" s="1059"/>
      <c r="L101" s="1059"/>
      <c r="M101" s="1059"/>
      <c r="N101" s="1059"/>
      <c r="O101" s="1059"/>
      <c r="P101" s="1059"/>
      <c r="Q101" s="1059"/>
      <c r="R101" s="1059"/>
      <c r="S101" s="94"/>
      <c r="T101" s="97"/>
      <c r="U101" s="313"/>
      <c r="V101" s="94"/>
      <c r="BT101" s="111"/>
      <c r="BX101" s="112"/>
      <c r="BY101" s="113"/>
    </row>
    <row r="102" spans="4:77" s="104" customFormat="1" ht="20.25" customHeight="1">
      <c r="D102" s="1059"/>
      <c r="E102" s="1059"/>
      <c r="F102" s="1059"/>
      <c r="G102" s="1059"/>
      <c r="H102" s="1059"/>
      <c r="I102" s="1059"/>
      <c r="J102" s="1059"/>
      <c r="K102" s="1059"/>
      <c r="L102" s="1059"/>
      <c r="M102" s="1059"/>
      <c r="N102" s="1059"/>
      <c r="O102" s="1059"/>
      <c r="P102" s="1059"/>
      <c r="Q102" s="1059"/>
      <c r="R102" s="1059"/>
      <c r="S102" s="94"/>
      <c r="T102" s="97"/>
      <c r="U102" s="313"/>
      <c r="V102" s="94"/>
      <c r="BT102" s="111"/>
      <c r="BX102" s="114"/>
      <c r="BY102" s="115"/>
    </row>
    <row r="103" spans="4:77" s="104" customFormat="1" ht="20.25" customHeight="1">
      <c r="D103" s="1059"/>
      <c r="E103" s="1059"/>
      <c r="F103" s="1059"/>
      <c r="G103" s="1059"/>
      <c r="H103" s="1059"/>
      <c r="I103" s="1059"/>
      <c r="J103" s="1059"/>
      <c r="K103" s="1059"/>
      <c r="L103" s="1059"/>
      <c r="M103" s="1059"/>
      <c r="N103" s="1059"/>
      <c r="O103" s="1059"/>
      <c r="P103" s="1059"/>
      <c r="Q103" s="1059"/>
      <c r="R103" s="1059"/>
      <c r="S103" s="94"/>
      <c r="T103" s="97"/>
      <c r="U103" s="313"/>
      <c r="V103" s="94"/>
      <c r="BT103" s="111"/>
      <c r="BX103" s="114"/>
      <c r="BY103" s="115"/>
    </row>
    <row r="104" spans="4:77" s="104" customFormat="1" ht="20.25" customHeight="1">
      <c r="D104" s="1059"/>
      <c r="E104" s="1059"/>
      <c r="F104" s="1059"/>
      <c r="G104" s="1059"/>
      <c r="H104" s="1059"/>
      <c r="I104" s="1059"/>
      <c r="J104" s="1059"/>
      <c r="K104" s="1059"/>
      <c r="L104" s="1059"/>
      <c r="M104" s="1059"/>
      <c r="N104" s="1059"/>
      <c r="O104" s="1059"/>
      <c r="P104" s="1059"/>
      <c r="Q104" s="1059"/>
      <c r="R104" s="1059"/>
      <c r="S104" s="94"/>
      <c r="T104" s="97"/>
      <c r="U104" s="313"/>
      <c r="V104" s="94"/>
      <c r="BT104" s="111"/>
      <c r="BX104" s="112"/>
      <c r="BY104" s="113"/>
    </row>
    <row r="105" spans="4:77" s="104" customFormat="1" ht="20.25" customHeight="1">
      <c r="D105" s="1059"/>
      <c r="E105" s="1059"/>
      <c r="F105" s="1059"/>
      <c r="G105" s="1059"/>
      <c r="H105" s="1059"/>
      <c r="I105" s="1059"/>
      <c r="J105" s="1059"/>
      <c r="K105" s="1059"/>
      <c r="L105" s="1059"/>
      <c r="M105" s="1059"/>
      <c r="N105" s="1059"/>
      <c r="O105" s="1059"/>
      <c r="P105" s="1059"/>
      <c r="Q105" s="1059"/>
      <c r="R105" s="1059"/>
      <c r="S105" s="94"/>
      <c r="T105" s="97"/>
      <c r="U105" s="313"/>
      <c r="V105" s="94"/>
      <c r="BT105" s="111"/>
      <c r="BX105" s="112"/>
      <c r="BY105" s="113"/>
    </row>
    <row r="106" spans="4:77" s="104" customFormat="1" ht="20.25" customHeight="1">
      <c r="D106" s="1059"/>
      <c r="E106" s="1059"/>
      <c r="F106" s="1059"/>
      <c r="G106" s="1059"/>
      <c r="H106" s="1059"/>
      <c r="I106" s="1059"/>
      <c r="J106" s="1059"/>
      <c r="K106" s="1059"/>
      <c r="L106" s="1059"/>
      <c r="M106" s="1059"/>
      <c r="N106" s="1059"/>
      <c r="O106" s="1059"/>
      <c r="P106" s="1059"/>
      <c r="Q106" s="1059"/>
      <c r="R106" s="1059"/>
      <c r="S106" s="116"/>
      <c r="T106" s="117"/>
      <c r="BT106" s="111"/>
      <c r="BX106" s="114"/>
      <c r="BY106" s="115"/>
    </row>
    <row r="107" spans="4:20" ht="20.25" customHeight="1">
      <c r="D107" s="118"/>
      <c r="E107" s="118"/>
      <c r="F107" s="118"/>
      <c r="G107" s="118"/>
      <c r="H107" s="118"/>
      <c r="I107" s="118"/>
      <c r="J107" s="118"/>
      <c r="K107" s="118"/>
      <c r="L107" s="118"/>
      <c r="M107" s="118"/>
      <c r="N107" s="118"/>
      <c r="O107" s="118"/>
      <c r="P107" s="118"/>
      <c r="Q107" s="118"/>
      <c r="R107" s="118"/>
      <c r="S107" s="118"/>
      <c r="T107" s="118"/>
    </row>
    <row r="108" spans="4:20" ht="20.25" customHeight="1">
      <c r="D108" s="118"/>
      <c r="E108" s="118"/>
      <c r="F108" s="118"/>
      <c r="G108" s="118"/>
      <c r="H108" s="118"/>
      <c r="I108" s="118"/>
      <c r="J108" s="118"/>
      <c r="K108" s="118"/>
      <c r="L108" s="118"/>
      <c r="M108" s="118"/>
      <c r="N108" s="118"/>
      <c r="O108" s="118"/>
      <c r="P108" s="118"/>
      <c r="Q108" s="118"/>
      <c r="R108" s="118"/>
      <c r="S108" s="118"/>
      <c r="T108" s="118"/>
    </row>
    <row r="109" spans="4:20" ht="20.25" customHeight="1">
      <c r="D109" s="118"/>
      <c r="E109" s="118"/>
      <c r="F109" s="118"/>
      <c r="G109" s="118"/>
      <c r="H109" s="118"/>
      <c r="I109" s="118"/>
      <c r="J109" s="118"/>
      <c r="K109" s="118"/>
      <c r="L109" s="118"/>
      <c r="M109" s="118"/>
      <c r="N109" s="118"/>
      <c r="O109" s="118"/>
      <c r="P109" s="118"/>
      <c r="Q109" s="118"/>
      <c r="R109" s="118"/>
      <c r="S109" s="118"/>
      <c r="T109" s="118"/>
    </row>
    <row r="110" spans="4:20" ht="20.25" customHeight="1">
      <c r="D110" s="118"/>
      <c r="E110" s="118"/>
      <c r="F110" s="118"/>
      <c r="G110" s="118"/>
      <c r="H110" s="118"/>
      <c r="I110" s="118"/>
      <c r="J110" s="118"/>
      <c r="K110" s="118"/>
      <c r="L110" s="118"/>
      <c r="M110" s="118"/>
      <c r="N110" s="118"/>
      <c r="O110" s="118"/>
      <c r="P110" s="118"/>
      <c r="Q110" s="118"/>
      <c r="R110" s="118"/>
      <c r="S110" s="118"/>
      <c r="T110" s="118"/>
    </row>
    <row r="111" spans="4:20" ht="20.25" customHeight="1">
      <c r="D111" s="118"/>
      <c r="E111" s="118"/>
      <c r="F111" s="118"/>
      <c r="G111" s="118"/>
      <c r="H111" s="118"/>
      <c r="I111" s="118"/>
      <c r="J111" s="118"/>
      <c r="K111" s="118"/>
      <c r="L111" s="118"/>
      <c r="M111" s="118"/>
      <c r="N111" s="118"/>
      <c r="O111" s="118"/>
      <c r="P111" s="118"/>
      <c r="Q111" s="118"/>
      <c r="R111" s="118"/>
      <c r="S111" s="118"/>
      <c r="T111" s="118"/>
    </row>
    <row r="112" spans="4:20" ht="20.25" customHeight="1">
      <c r="D112" s="118"/>
      <c r="E112" s="118"/>
      <c r="F112" s="118"/>
      <c r="G112" s="118"/>
      <c r="H112" s="118"/>
      <c r="I112" s="118"/>
      <c r="J112" s="118"/>
      <c r="K112" s="118"/>
      <c r="L112" s="118"/>
      <c r="M112" s="118"/>
      <c r="N112" s="118"/>
      <c r="O112" s="118"/>
      <c r="P112" s="118"/>
      <c r="Q112" s="118"/>
      <c r="R112" s="118"/>
      <c r="S112" s="118"/>
      <c r="T112" s="118"/>
    </row>
    <row r="113" spans="4:20" ht="20.25" customHeight="1">
      <c r="D113" s="118"/>
      <c r="E113" s="118"/>
      <c r="F113" s="118"/>
      <c r="G113" s="118"/>
      <c r="H113" s="118"/>
      <c r="I113" s="118"/>
      <c r="J113" s="118"/>
      <c r="K113" s="118"/>
      <c r="L113" s="118"/>
      <c r="M113" s="118"/>
      <c r="N113" s="118"/>
      <c r="O113" s="118"/>
      <c r="P113" s="118"/>
      <c r="Q113" s="118"/>
      <c r="R113" s="118"/>
      <c r="S113" s="118"/>
      <c r="T113" s="118"/>
    </row>
    <row r="114" spans="4:20" ht="20.25" customHeight="1">
      <c r="D114" s="118"/>
      <c r="E114" s="118"/>
      <c r="F114" s="118"/>
      <c r="G114" s="118"/>
      <c r="H114" s="118"/>
      <c r="I114" s="118"/>
      <c r="J114" s="118"/>
      <c r="K114" s="118"/>
      <c r="L114" s="118"/>
      <c r="M114" s="118"/>
      <c r="N114" s="118"/>
      <c r="O114" s="118"/>
      <c r="P114" s="118"/>
      <c r="Q114" s="118"/>
      <c r="R114" s="118"/>
      <c r="S114" s="118"/>
      <c r="T114" s="118"/>
    </row>
    <row r="115" spans="4:20" ht="20.25" customHeight="1">
      <c r="D115" s="118"/>
      <c r="E115" s="118"/>
      <c r="F115" s="118"/>
      <c r="G115" s="118"/>
      <c r="H115" s="118"/>
      <c r="I115" s="118"/>
      <c r="J115" s="118"/>
      <c r="K115" s="118"/>
      <c r="L115" s="118"/>
      <c r="M115" s="118"/>
      <c r="N115" s="118"/>
      <c r="O115" s="118"/>
      <c r="P115" s="118"/>
      <c r="Q115" s="118"/>
      <c r="R115" s="118"/>
      <c r="S115" s="118"/>
      <c r="T115" s="118"/>
    </row>
    <row r="116" spans="4:20" ht="20.25" customHeight="1">
      <c r="D116" s="118"/>
      <c r="E116" s="118"/>
      <c r="F116" s="118"/>
      <c r="G116" s="118"/>
      <c r="H116" s="118"/>
      <c r="I116" s="118"/>
      <c r="J116" s="118"/>
      <c r="K116" s="118"/>
      <c r="L116" s="118"/>
      <c r="M116" s="118"/>
      <c r="N116" s="118"/>
      <c r="O116" s="118"/>
      <c r="P116" s="118"/>
      <c r="Q116" s="118"/>
      <c r="R116" s="118"/>
      <c r="S116" s="118"/>
      <c r="T116" s="118"/>
    </row>
    <row r="117" spans="4:20" ht="20.25" customHeight="1">
      <c r="D117" s="118"/>
      <c r="E117" s="118"/>
      <c r="F117" s="118"/>
      <c r="G117" s="118"/>
      <c r="H117" s="118"/>
      <c r="I117" s="118"/>
      <c r="J117" s="118"/>
      <c r="K117" s="118"/>
      <c r="L117" s="118"/>
      <c r="M117" s="118"/>
      <c r="N117" s="118"/>
      <c r="O117" s="118"/>
      <c r="P117" s="118"/>
      <c r="Q117" s="118"/>
      <c r="R117" s="118"/>
      <c r="S117" s="118"/>
      <c r="T117" s="118"/>
    </row>
    <row r="118" spans="4:20" ht="20.25" customHeight="1">
      <c r="D118" s="118"/>
      <c r="E118" s="118"/>
      <c r="F118" s="118"/>
      <c r="G118" s="118"/>
      <c r="H118" s="118"/>
      <c r="I118" s="118"/>
      <c r="J118" s="118"/>
      <c r="K118" s="118"/>
      <c r="L118" s="118"/>
      <c r="M118" s="118"/>
      <c r="N118" s="118"/>
      <c r="O118" s="118"/>
      <c r="P118" s="118"/>
      <c r="Q118" s="118"/>
      <c r="R118" s="118"/>
      <c r="S118" s="118"/>
      <c r="T118" s="118"/>
    </row>
    <row r="119" spans="4:20" ht="20.25" customHeight="1">
      <c r="D119" s="118"/>
      <c r="E119" s="118"/>
      <c r="F119" s="118"/>
      <c r="G119" s="118"/>
      <c r="H119" s="118"/>
      <c r="I119" s="118"/>
      <c r="J119" s="118"/>
      <c r="K119" s="118"/>
      <c r="L119" s="118"/>
      <c r="M119" s="118"/>
      <c r="N119" s="118"/>
      <c r="O119" s="118"/>
      <c r="P119" s="118"/>
      <c r="Q119" s="118"/>
      <c r="R119" s="118"/>
      <c r="S119" s="118"/>
      <c r="T119" s="118"/>
    </row>
    <row r="120" spans="4:20" ht="20.25" customHeight="1">
      <c r="D120" s="118"/>
      <c r="E120" s="118"/>
      <c r="F120" s="118"/>
      <c r="G120" s="118"/>
      <c r="H120" s="118"/>
      <c r="I120" s="118"/>
      <c r="J120" s="118"/>
      <c r="K120" s="118"/>
      <c r="L120" s="118"/>
      <c r="M120" s="118"/>
      <c r="N120" s="118"/>
      <c r="O120" s="118"/>
      <c r="P120" s="118"/>
      <c r="Q120" s="118"/>
      <c r="R120" s="118"/>
      <c r="S120" s="118"/>
      <c r="T120" s="118"/>
    </row>
  </sheetData>
  <sheetProtection sheet="1" objects="1" scenarios="1"/>
  <mergeCells count="485">
    <mergeCell ref="BA68:BM70"/>
    <mergeCell ref="BA41:BM43"/>
    <mergeCell ref="BA44:BM46"/>
    <mergeCell ref="BA47:BM49"/>
    <mergeCell ref="BA50:BM52"/>
    <mergeCell ref="BA53:BM55"/>
    <mergeCell ref="BA56:BM58"/>
    <mergeCell ref="BA59:BM61"/>
    <mergeCell ref="BA62:BM64"/>
    <mergeCell ref="BA65:BM67"/>
    <mergeCell ref="BA14:BM16"/>
    <mergeCell ref="BA17:BM19"/>
    <mergeCell ref="BA20:BM22"/>
    <mergeCell ref="BA23:BM25"/>
    <mergeCell ref="BA26:BM28"/>
    <mergeCell ref="BA29:BM31"/>
    <mergeCell ref="BA32:BM34"/>
    <mergeCell ref="BA35:BM37"/>
    <mergeCell ref="BA38:BM40"/>
    <mergeCell ref="AT71:AZ73"/>
    <mergeCell ref="B71:S73"/>
    <mergeCell ref="T71:Y73"/>
    <mergeCell ref="Z71:AF73"/>
    <mergeCell ref="AG71:AL73"/>
    <mergeCell ref="AM71:AS73"/>
    <mergeCell ref="V68:Y68"/>
    <mergeCell ref="Z68:AF68"/>
    <mergeCell ref="AG68:AH68"/>
    <mergeCell ref="AI68:AL68"/>
    <mergeCell ref="AM68:AS68"/>
    <mergeCell ref="AT68:AZ70"/>
    <mergeCell ref="V69:Y69"/>
    <mergeCell ref="Z69:AF69"/>
    <mergeCell ref="AG69:AH69"/>
    <mergeCell ref="AI69:AL69"/>
    <mergeCell ref="AM69:AS69"/>
    <mergeCell ref="V70:Y70"/>
    <mergeCell ref="Z70:AF70"/>
    <mergeCell ref="AG70:AH70"/>
    <mergeCell ref="AI70:AL70"/>
    <mergeCell ref="AM70:AS70"/>
    <mergeCell ref="B68:C70"/>
    <mergeCell ref="D68:S70"/>
    <mergeCell ref="T68:U68"/>
    <mergeCell ref="T69:U69"/>
    <mergeCell ref="T70:U70"/>
    <mergeCell ref="V65:Y65"/>
    <mergeCell ref="Z65:AF65"/>
    <mergeCell ref="AG65:AH65"/>
    <mergeCell ref="AI65:AL65"/>
    <mergeCell ref="AM65:AS65"/>
    <mergeCell ref="AT65:AZ67"/>
    <mergeCell ref="V66:Y66"/>
    <mergeCell ref="Z66:AF66"/>
    <mergeCell ref="AG66:AH66"/>
    <mergeCell ref="AI66:AL66"/>
    <mergeCell ref="AM66:AS66"/>
    <mergeCell ref="V67:Y67"/>
    <mergeCell ref="Z67:AF67"/>
    <mergeCell ref="AG67:AH67"/>
    <mergeCell ref="AI67:AL67"/>
    <mergeCell ref="AM67:AS67"/>
    <mergeCell ref="B65:C67"/>
    <mergeCell ref="D65:S67"/>
    <mergeCell ref="T65:U65"/>
    <mergeCell ref="T66:U66"/>
    <mergeCell ref="T67:U67"/>
    <mergeCell ref="V62:Y62"/>
    <mergeCell ref="Z62:AF62"/>
    <mergeCell ref="AG62:AH62"/>
    <mergeCell ref="AI62:AL62"/>
    <mergeCell ref="B62:C64"/>
    <mergeCell ref="D62:S64"/>
    <mergeCell ref="T62:U62"/>
    <mergeCell ref="T63:U63"/>
    <mergeCell ref="T64:U64"/>
    <mergeCell ref="AM62:AS62"/>
    <mergeCell ref="AT62:AZ64"/>
    <mergeCell ref="V63:Y63"/>
    <mergeCell ref="Z63:AF63"/>
    <mergeCell ref="AG63:AH63"/>
    <mergeCell ref="AI63:AL63"/>
    <mergeCell ref="AM63:AS63"/>
    <mergeCell ref="V64:Y64"/>
    <mergeCell ref="Z64:AF64"/>
    <mergeCell ref="AG64:AH64"/>
    <mergeCell ref="AI64:AL64"/>
    <mergeCell ref="AM64:AS64"/>
    <mergeCell ref="AM59:AS59"/>
    <mergeCell ref="AT59:AZ61"/>
    <mergeCell ref="V60:Y60"/>
    <mergeCell ref="Z60:AF60"/>
    <mergeCell ref="AG60:AH60"/>
    <mergeCell ref="AI60:AL60"/>
    <mergeCell ref="AM60:AS60"/>
    <mergeCell ref="V61:Y61"/>
    <mergeCell ref="Z61:AF61"/>
    <mergeCell ref="AG61:AH61"/>
    <mergeCell ref="AI61:AL61"/>
    <mergeCell ref="AM61:AS61"/>
    <mergeCell ref="B59:C61"/>
    <mergeCell ref="D59:S61"/>
    <mergeCell ref="T59:U59"/>
    <mergeCell ref="T60:U60"/>
    <mergeCell ref="T61:U61"/>
    <mergeCell ref="V56:Y56"/>
    <mergeCell ref="Z56:AF56"/>
    <mergeCell ref="AG56:AH56"/>
    <mergeCell ref="AI56:AL56"/>
    <mergeCell ref="B56:C58"/>
    <mergeCell ref="D56:S58"/>
    <mergeCell ref="T56:U56"/>
    <mergeCell ref="T57:U57"/>
    <mergeCell ref="T58:U58"/>
    <mergeCell ref="V59:Y59"/>
    <mergeCell ref="Z59:AF59"/>
    <mergeCell ref="AG59:AH59"/>
    <mergeCell ref="AI59:AL59"/>
    <mergeCell ref="AM56:AS56"/>
    <mergeCell ref="AT56:AZ58"/>
    <mergeCell ref="V57:Y57"/>
    <mergeCell ref="Z57:AF57"/>
    <mergeCell ref="AG57:AH57"/>
    <mergeCell ref="AI57:AL57"/>
    <mergeCell ref="AM57:AS57"/>
    <mergeCell ref="V58:Y58"/>
    <mergeCell ref="Z58:AF58"/>
    <mergeCell ref="AG58:AH58"/>
    <mergeCell ref="AI58:AL58"/>
    <mergeCell ref="AM58:AS58"/>
    <mergeCell ref="AM53:AS53"/>
    <mergeCell ref="AT53:AZ55"/>
    <mergeCell ref="V54:Y54"/>
    <mergeCell ref="Z54:AF54"/>
    <mergeCell ref="AG54:AH54"/>
    <mergeCell ref="AI54:AL54"/>
    <mergeCell ref="AM54:AS54"/>
    <mergeCell ref="V55:Y55"/>
    <mergeCell ref="Z55:AF55"/>
    <mergeCell ref="AG55:AH55"/>
    <mergeCell ref="AI55:AL55"/>
    <mergeCell ref="AM55:AS55"/>
    <mergeCell ref="B53:C55"/>
    <mergeCell ref="D53:S55"/>
    <mergeCell ref="T53:U53"/>
    <mergeCell ref="T54:U54"/>
    <mergeCell ref="T55:U55"/>
    <mergeCell ref="V50:Y50"/>
    <mergeCell ref="Z50:AF50"/>
    <mergeCell ref="AG50:AH50"/>
    <mergeCell ref="AI50:AL50"/>
    <mergeCell ref="B50:C52"/>
    <mergeCell ref="D50:S52"/>
    <mergeCell ref="T50:U50"/>
    <mergeCell ref="T51:U51"/>
    <mergeCell ref="T52:U52"/>
    <mergeCell ref="V53:Y53"/>
    <mergeCell ref="Z53:AF53"/>
    <mergeCell ref="AG53:AH53"/>
    <mergeCell ref="AI53:AL53"/>
    <mergeCell ref="AM50:AS50"/>
    <mergeCell ref="AT50:AZ52"/>
    <mergeCell ref="V51:Y51"/>
    <mergeCell ref="Z51:AF51"/>
    <mergeCell ref="AG51:AH51"/>
    <mergeCell ref="AI51:AL51"/>
    <mergeCell ref="AM51:AS51"/>
    <mergeCell ref="V52:Y52"/>
    <mergeCell ref="Z52:AF52"/>
    <mergeCell ref="AG52:AH52"/>
    <mergeCell ref="AI52:AL52"/>
    <mergeCell ref="AM52:AS52"/>
    <mergeCell ref="AT47:AZ49"/>
    <mergeCell ref="V48:Y48"/>
    <mergeCell ref="Z48:AF48"/>
    <mergeCell ref="AG48:AH48"/>
    <mergeCell ref="AI48:AL48"/>
    <mergeCell ref="AM48:AS48"/>
    <mergeCell ref="V49:Y49"/>
    <mergeCell ref="Z49:AF49"/>
    <mergeCell ref="AG49:AH49"/>
    <mergeCell ref="AI49:AL49"/>
    <mergeCell ref="AM49:AS49"/>
    <mergeCell ref="D44:S46"/>
    <mergeCell ref="T44:U44"/>
    <mergeCell ref="T45:U45"/>
    <mergeCell ref="T46:U46"/>
    <mergeCell ref="V47:Y47"/>
    <mergeCell ref="Z47:AF47"/>
    <mergeCell ref="AG47:AH47"/>
    <mergeCell ref="AI47:AL47"/>
    <mergeCell ref="AM47:AS47"/>
    <mergeCell ref="D85:R85"/>
    <mergeCell ref="D86:R86"/>
    <mergeCell ref="D87:R87"/>
    <mergeCell ref="D88:R88"/>
    <mergeCell ref="AM44:AS44"/>
    <mergeCell ref="AT44:AZ46"/>
    <mergeCell ref="V45:Y45"/>
    <mergeCell ref="Z45:AF45"/>
    <mergeCell ref="AG45:AH45"/>
    <mergeCell ref="AI45:AL45"/>
    <mergeCell ref="AM45:AS45"/>
    <mergeCell ref="V46:Y46"/>
    <mergeCell ref="Z46:AF46"/>
    <mergeCell ref="AG46:AH46"/>
    <mergeCell ref="AI46:AL46"/>
    <mergeCell ref="AM46:AS46"/>
    <mergeCell ref="D47:S49"/>
    <mergeCell ref="T47:U47"/>
    <mergeCell ref="T48:U48"/>
    <mergeCell ref="T49:U49"/>
    <mergeCell ref="V44:Y44"/>
    <mergeCell ref="Z44:AF44"/>
    <mergeCell ref="AG44:AH44"/>
    <mergeCell ref="AI44:AL44"/>
    <mergeCell ref="D101:R101"/>
    <mergeCell ref="D102:R102"/>
    <mergeCell ref="D103:R103"/>
    <mergeCell ref="D104:R104"/>
    <mergeCell ref="D105:R105"/>
    <mergeCell ref="D106:R106"/>
    <mergeCell ref="D89:R89"/>
    <mergeCell ref="D90:R90"/>
    <mergeCell ref="D91:R91"/>
    <mergeCell ref="D92:R92"/>
    <mergeCell ref="D93:R93"/>
    <mergeCell ref="D94:R94"/>
    <mergeCell ref="D95:R95"/>
    <mergeCell ref="D96:R96"/>
    <mergeCell ref="D97:R97"/>
    <mergeCell ref="D98:R98"/>
    <mergeCell ref="D99:R99"/>
    <mergeCell ref="D100:R100"/>
    <mergeCell ref="B41:C43"/>
    <mergeCell ref="AX83:BA83"/>
    <mergeCell ref="D41:S43"/>
    <mergeCell ref="T41:U41"/>
    <mergeCell ref="T42:U42"/>
    <mergeCell ref="V41:Y41"/>
    <mergeCell ref="Z41:AF41"/>
    <mergeCell ref="AG41:AH41"/>
    <mergeCell ref="AI41:AL41"/>
    <mergeCell ref="AM41:AS41"/>
    <mergeCell ref="B44:C46"/>
    <mergeCell ref="AT41:AZ43"/>
    <mergeCell ref="V42:Y42"/>
    <mergeCell ref="Z42:AF42"/>
    <mergeCell ref="AG42:AH42"/>
    <mergeCell ref="AI42:AL42"/>
    <mergeCell ref="AM42:AS42"/>
    <mergeCell ref="T43:U43"/>
    <mergeCell ref="V43:Y43"/>
    <mergeCell ref="Z43:AF43"/>
    <mergeCell ref="AG43:AH43"/>
    <mergeCell ref="AI43:AL43"/>
    <mergeCell ref="AM43:AS43"/>
    <mergeCell ref="B47:C49"/>
    <mergeCell ref="AI38:AL38"/>
    <mergeCell ref="AM38:AS38"/>
    <mergeCell ref="AT38:AZ40"/>
    <mergeCell ref="T39:U39"/>
    <mergeCell ref="V39:Y39"/>
    <mergeCell ref="Z39:AF39"/>
    <mergeCell ref="AG39:AH39"/>
    <mergeCell ref="AI39:AL39"/>
    <mergeCell ref="AM39:AS39"/>
    <mergeCell ref="T40:U40"/>
    <mergeCell ref="V40:Y40"/>
    <mergeCell ref="Z40:AF40"/>
    <mergeCell ref="AG40:AH40"/>
    <mergeCell ref="AI40:AL40"/>
    <mergeCell ref="AM40:AS40"/>
    <mergeCell ref="B38:C40"/>
    <mergeCell ref="D38:S40"/>
    <mergeCell ref="T38:U38"/>
    <mergeCell ref="V38:Y38"/>
    <mergeCell ref="Z38:AF38"/>
    <mergeCell ref="AG38:AH38"/>
    <mergeCell ref="AI35:AL35"/>
    <mergeCell ref="AM35:AS35"/>
    <mergeCell ref="AT35:AZ37"/>
    <mergeCell ref="T36:U36"/>
    <mergeCell ref="V36:Y36"/>
    <mergeCell ref="Z36:AF36"/>
    <mergeCell ref="AG36:AH36"/>
    <mergeCell ref="AI36:AL36"/>
    <mergeCell ref="AM36:AS36"/>
    <mergeCell ref="T37:U37"/>
    <mergeCell ref="V37:Y37"/>
    <mergeCell ref="Z37:AF37"/>
    <mergeCell ref="AG37:AH37"/>
    <mergeCell ref="AI37:AL37"/>
    <mergeCell ref="AM37:AS37"/>
    <mergeCell ref="B35:C37"/>
    <mergeCell ref="D35:S37"/>
    <mergeCell ref="T35:U35"/>
    <mergeCell ref="V35:Y35"/>
    <mergeCell ref="Z35:AF35"/>
    <mergeCell ref="AG35:AH35"/>
    <mergeCell ref="AI32:AL32"/>
    <mergeCell ref="AM32:AS32"/>
    <mergeCell ref="AT32:AZ34"/>
    <mergeCell ref="T33:U33"/>
    <mergeCell ref="V33:Y33"/>
    <mergeCell ref="Z33:AF33"/>
    <mergeCell ref="AG33:AH33"/>
    <mergeCell ref="AI33:AL33"/>
    <mergeCell ref="AM33:AS33"/>
    <mergeCell ref="T34:U34"/>
    <mergeCell ref="V34:Y34"/>
    <mergeCell ref="Z34:AF34"/>
    <mergeCell ref="AG34:AH34"/>
    <mergeCell ref="AI34:AL34"/>
    <mergeCell ref="AM34:AS34"/>
    <mergeCell ref="B32:C34"/>
    <mergeCell ref="D32:S34"/>
    <mergeCell ref="T32:U32"/>
    <mergeCell ref="V32:Y32"/>
    <mergeCell ref="Z32:AF32"/>
    <mergeCell ref="AG32:AH32"/>
    <mergeCell ref="AI29:AL29"/>
    <mergeCell ref="AM29:AS29"/>
    <mergeCell ref="AT29:AZ31"/>
    <mergeCell ref="T30:U30"/>
    <mergeCell ref="V30:Y30"/>
    <mergeCell ref="Z30:AF30"/>
    <mergeCell ref="AG30:AH30"/>
    <mergeCell ref="AI30:AL30"/>
    <mergeCell ref="AM30:AS30"/>
    <mergeCell ref="T31:U31"/>
    <mergeCell ref="V31:Y31"/>
    <mergeCell ref="Z31:AF31"/>
    <mergeCell ref="AG31:AH31"/>
    <mergeCell ref="AI31:AL31"/>
    <mergeCell ref="AM31:AS31"/>
    <mergeCell ref="B29:C31"/>
    <mergeCell ref="D29:S31"/>
    <mergeCell ref="T29:U29"/>
    <mergeCell ref="V29:Y29"/>
    <mergeCell ref="Z29:AF29"/>
    <mergeCell ref="AG29:AH29"/>
    <mergeCell ref="AI26:AL26"/>
    <mergeCell ref="AM26:AS26"/>
    <mergeCell ref="AT26:AZ28"/>
    <mergeCell ref="T27:U27"/>
    <mergeCell ref="V27:Y27"/>
    <mergeCell ref="Z27:AF27"/>
    <mergeCell ref="AG27:AH27"/>
    <mergeCell ref="AI27:AL27"/>
    <mergeCell ref="AM27:AS27"/>
    <mergeCell ref="T28:U28"/>
    <mergeCell ref="V28:Y28"/>
    <mergeCell ref="Z28:AF28"/>
    <mergeCell ref="AG28:AH28"/>
    <mergeCell ref="AI28:AL28"/>
    <mergeCell ref="AM28:AS28"/>
    <mergeCell ref="B26:C28"/>
    <mergeCell ref="D26:S28"/>
    <mergeCell ref="T26:U26"/>
    <mergeCell ref="V26:Y26"/>
    <mergeCell ref="Z26:AF26"/>
    <mergeCell ref="AG26:AH26"/>
    <mergeCell ref="AI23:AL23"/>
    <mergeCell ref="AM23:AS23"/>
    <mergeCell ref="AT23:AZ25"/>
    <mergeCell ref="T24:U24"/>
    <mergeCell ref="V24:Y24"/>
    <mergeCell ref="Z24:AF24"/>
    <mergeCell ref="AG24:AH24"/>
    <mergeCell ref="AI24:AL24"/>
    <mergeCell ref="AM24:AS24"/>
    <mergeCell ref="T25:U25"/>
    <mergeCell ref="V25:Y25"/>
    <mergeCell ref="Z25:AF25"/>
    <mergeCell ref="AG25:AH25"/>
    <mergeCell ref="AI25:AL25"/>
    <mergeCell ref="AM25:AS25"/>
    <mergeCell ref="B23:C25"/>
    <mergeCell ref="D23:S25"/>
    <mergeCell ref="T23:U23"/>
    <mergeCell ref="V23:Y23"/>
    <mergeCell ref="Z23:AF23"/>
    <mergeCell ref="AG23:AH23"/>
    <mergeCell ref="AI20:AL20"/>
    <mergeCell ref="AM20:AS20"/>
    <mergeCell ref="AT20:AZ22"/>
    <mergeCell ref="T21:U21"/>
    <mergeCell ref="V21:Y21"/>
    <mergeCell ref="Z21:AF21"/>
    <mergeCell ref="AG21:AH21"/>
    <mergeCell ref="AI21:AL21"/>
    <mergeCell ref="AM21:AS21"/>
    <mergeCell ref="T22:U22"/>
    <mergeCell ref="V22:Y22"/>
    <mergeCell ref="Z22:AF22"/>
    <mergeCell ref="AG22:AH22"/>
    <mergeCell ref="AI22:AL22"/>
    <mergeCell ref="AM22:AS22"/>
    <mergeCell ref="B20:C22"/>
    <mergeCell ref="D20:S22"/>
    <mergeCell ref="T20:U20"/>
    <mergeCell ref="V20:Y20"/>
    <mergeCell ref="Z20:AF20"/>
    <mergeCell ref="AG20:AH20"/>
    <mergeCell ref="AI17:AL17"/>
    <mergeCell ref="AM17:AS17"/>
    <mergeCell ref="AT17:AZ19"/>
    <mergeCell ref="T18:U18"/>
    <mergeCell ref="V18:Y18"/>
    <mergeCell ref="Z18:AF18"/>
    <mergeCell ref="AG18:AH18"/>
    <mergeCell ref="AI18:AL18"/>
    <mergeCell ref="AM18:AS18"/>
    <mergeCell ref="T19:U19"/>
    <mergeCell ref="V19:Y19"/>
    <mergeCell ref="Z19:AF19"/>
    <mergeCell ref="AG19:AH19"/>
    <mergeCell ref="AI19:AL19"/>
    <mergeCell ref="AM19:AS19"/>
    <mergeCell ref="B17:C19"/>
    <mergeCell ref="D17:S19"/>
    <mergeCell ref="T17:U17"/>
    <mergeCell ref="AI14:AL14"/>
    <mergeCell ref="AM14:AS14"/>
    <mergeCell ref="AT14:AZ16"/>
    <mergeCell ref="T15:U15"/>
    <mergeCell ref="V15:Y15"/>
    <mergeCell ref="Z15:AF15"/>
    <mergeCell ref="AG15:AH15"/>
    <mergeCell ref="AI15:AL15"/>
    <mergeCell ref="AM15:AS15"/>
    <mergeCell ref="T16:U16"/>
    <mergeCell ref="V16:Y16"/>
    <mergeCell ref="Z16:AF16"/>
    <mergeCell ref="AG16:AH16"/>
    <mergeCell ref="AI16:AL16"/>
    <mergeCell ref="AM16:AS16"/>
    <mergeCell ref="A1:BN2"/>
    <mergeCell ref="B7:C10"/>
    <mergeCell ref="D7:S10"/>
    <mergeCell ref="AG9:AH10"/>
    <mergeCell ref="B11:C13"/>
    <mergeCell ref="D11:S13"/>
    <mergeCell ref="T11:U11"/>
    <mergeCell ref="V11:Y11"/>
    <mergeCell ref="Z11:AF11"/>
    <mergeCell ref="AG11:AH11"/>
    <mergeCell ref="AI11:AL11"/>
    <mergeCell ref="AM11:AS11"/>
    <mergeCell ref="AT11:AZ13"/>
    <mergeCell ref="T12:U12"/>
    <mergeCell ref="V12:Y12"/>
    <mergeCell ref="Z12:AF12"/>
    <mergeCell ref="AI9:AL10"/>
    <mergeCell ref="AM9:AS10"/>
    <mergeCell ref="A4:BN5"/>
    <mergeCell ref="BA11:BM13"/>
    <mergeCell ref="BA7:BM10"/>
    <mergeCell ref="T7:AF8"/>
    <mergeCell ref="AG7:AS8"/>
    <mergeCell ref="B74:BM75"/>
    <mergeCell ref="T9:U10"/>
    <mergeCell ref="V9:Y10"/>
    <mergeCell ref="Z9:AF10"/>
    <mergeCell ref="AT7:AZ10"/>
    <mergeCell ref="AG12:AH12"/>
    <mergeCell ref="AI12:AL12"/>
    <mergeCell ref="AM12:AS12"/>
    <mergeCell ref="T13:U13"/>
    <mergeCell ref="V13:Y13"/>
    <mergeCell ref="Z13:AF13"/>
    <mergeCell ref="AG13:AH13"/>
    <mergeCell ref="AI13:AL13"/>
    <mergeCell ref="AM13:AS13"/>
    <mergeCell ref="B14:C16"/>
    <mergeCell ref="D14:S16"/>
    <mergeCell ref="T14:U14"/>
    <mergeCell ref="V14:Y14"/>
    <mergeCell ref="Z14:AF14"/>
    <mergeCell ref="AG14:AH14"/>
    <mergeCell ref="V17:Y17"/>
    <mergeCell ref="Z17:AF17"/>
    <mergeCell ref="BA71:BM73"/>
    <mergeCell ref="AG17:AH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0" r:id="rId1"/>
  <headerFooter alignWithMargins="0">
    <oddFooter>&amp;R&amp;"Arial,Grassetto"&amp;14foglio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G118"/>
  <sheetViews>
    <sheetView showGridLines="0" view="pageBreakPreview" zoomScale="50" zoomScaleNormal="55" zoomScaleSheetLayoutView="50" zoomScalePageLayoutView="25" workbookViewId="0" topLeftCell="A37">
      <selection activeCell="AW31" sqref="A31:IV32"/>
    </sheetView>
  </sheetViews>
  <sheetFormatPr defaultColWidth="3.7109375" defaultRowHeight="20.25" customHeight="1"/>
  <cols>
    <col min="1" max="53" width="3.7109375" style="66" customWidth="1"/>
    <col min="54" max="54" width="5.57421875" style="66" customWidth="1"/>
    <col min="55" max="56" width="3.7109375" style="66" customWidth="1"/>
    <col min="57" max="16384" width="3.7109375" style="66" customWidth="1"/>
  </cols>
  <sheetData>
    <row r="1" spans="1:85" s="71" customFormat="1" ht="30">
      <c r="A1" s="703" t="s">
        <v>46</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
      <c r="BF1" s="70"/>
      <c r="BG1" s="70"/>
      <c r="BH1" s="70"/>
      <c r="BI1" s="70"/>
      <c r="BJ1" s="70"/>
      <c r="BP1" s="290"/>
      <c r="BQ1" s="1117" t="s">
        <v>63</v>
      </c>
      <c r="BR1" s="1117"/>
      <c r="BS1" s="1117"/>
      <c r="BT1" s="1117"/>
      <c r="BU1" s="1117"/>
      <c r="BV1" s="1117"/>
      <c r="BW1" s="1117"/>
      <c r="BX1" s="1117"/>
      <c r="BY1" s="1117"/>
      <c r="BZ1" s="1117"/>
      <c r="CA1" s="1117"/>
      <c r="CB1" s="1117"/>
      <c r="CC1" s="1117"/>
      <c r="CD1" s="1117"/>
      <c r="CE1" s="1117"/>
      <c r="CF1" s="1117"/>
      <c r="CG1" s="1118"/>
    </row>
    <row r="2" spans="1:85" s="71" customFormat="1" ht="30">
      <c r="A2" s="703"/>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
      <c r="BF2" s="70"/>
      <c r="BG2" s="70"/>
      <c r="BH2" s="70"/>
      <c r="BI2" s="70"/>
      <c r="BJ2" s="70"/>
      <c r="BP2" s="290"/>
      <c r="BQ2" s="1152"/>
      <c r="BR2" s="1152"/>
      <c r="BS2" s="1152"/>
      <c r="BT2" s="1152"/>
      <c r="BU2" s="1152"/>
      <c r="BV2" s="1152"/>
      <c r="BW2" s="1152"/>
      <c r="BX2" s="1152"/>
      <c r="BY2" s="1152"/>
      <c r="BZ2" s="1152"/>
      <c r="CA2" s="1152"/>
      <c r="CB2" s="1152"/>
      <c r="CC2" s="1152"/>
      <c r="CD2" s="1152"/>
      <c r="CE2" s="1152"/>
      <c r="CF2" s="1152"/>
      <c r="CG2" s="1153"/>
    </row>
    <row r="3" spans="1:85" s="1" customFormat="1" ht="20.25" customHeight="1">
      <c r="A3" s="66"/>
      <c r="B3" s="66"/>
      <c r="BP3" s="3"/>
      <c r="BQ3" s="3"/>
      <c r="BR3" s="3"/>
      <c r="BS3" s="3"/>
      <c r="BT3" s="3"/>
      <c r="BU3" s="3"/>
      <c r="BV3" s="3"/>
      <c r="BW3" s="3"/>
      <c r="BX3" s="3"/>
      <c r="BY3" s="3"/>
      <c r="BZ3" s="3"/>
      <c r="CA3" s="3"/>
      <c r="CB3" s="3"/>
      <c r="CC3" s="3"/>
      <c r="CD3" s="3"/>
      <c r="CE3" s="3"/>
      <c r="CF3" s="3"/>
      <c r="CG3" s="130"/>
    </row>
    <row r="4" spans="1:85" s="34" customFormat="1" ht="20.25" customHeight="1">
      <c r="A4" s="72" t="s">
        <v>306</v>
      </c>
      <c r="B4" s="73"/>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56"/>
      <c r="AN4" s="56"/>
      <c r="AO4" s="75"/>
      <c r="AP4" s="56"/>
      <c r="AQ4" s="56"/>
      <c r="AR4" s="56"/>
      <c r="AS4" s="56"/>
      <c r="AT4" s="56"/>
      <c r="AU4" s="56"/>
      <c r="AV4" s="56"/>
      <c r="AW4" s="56"/>
      <c r="AX4" s="56"/>
      <c r="AY4" s="56"/>
      <c r="AZ4" s="56"/>
      <c r="BA4" s="56"/>
      <c r="BB4" s="56"/>
      <c r="BC4" s="56"/>
      <c r="BD4" s="56"/>
      <c r="BP4" s="76"/>
      <c r="BQ4" s="76"/>
      <c r="BR4" s="76"/>
      <c r="BS4" s="76"/>
      <c r="BT4" s="76"/>
      <c r="BU4" s="76"/>
      <c r="BV4" s="76"/>
      <c r="BW4" s="76"/>
      <c r="BX4" s="76"/>
      <c r="BY4" s="76"/>
      <c r="BZ4" s="76"/>
      <c r="CA4" s="76"/>
      <c r="CB4" s="76"/>
      <c r="CC4" s="76"/>
      <c r="CD4" s="76"/>
      <c r="CE4" s="76"/>
      <c r="CF4" s="76"/>
      <c r="CG4" s="178"/>
    </row>
    <row r="5" spans="1:85" s="3" customFormat="1" ht="20.25" customHeight="1">
      <c r="A5" s="2"/>
      <c r="B5" s="119"/>
      <c r="CG5" s="130"/>
    </row>
    <row r="6" spans="1:38" s="3" customFormat="1" ht="20.25" customHeight="1">
      <c r="A6" s="2"/>
      <c r="B6" s="119"/>
      <c r="AL6" s="57"/>
    </row>
    <row r="7" spans="1:48" s="3" customFormat="1" ht="20.25" customHeight="1">
      <c r="A7" s="2"/>
      <c r="B7" s="1146"/>
      <c r="C7" s="1147"/>
      <c r="D7" s="987" t="s">
        <v>43</v>
      </c>
      <c r="E7" s="988"/>
      <c r="F7" s="988"/>
      <c r="G7" s="988"/>
      <c r="H7" s="988"/>
      <c r="I7" s="988"/>
      <c r="J7" s="988"/>
      <c r="K7" s="988"/>
      <c r="L7" s="988"/>
      <c r="M7" s="988"/>
      <c r="N7" s="988"/>
      <c r="O7" s="988"/>
      <c r="P7" s="988"/>
      <c r="Q7" s="988"/>
      <c r="R7" s="988"/>
      <c r="S7" s="989"/>
      <c r="T7" s="960" t="s">
        <v>79</v>
      </c>
      <c r="U7" s="961"/>
      <c r="V7" s="961"/>
      <c r="W7" s="961"/>
      <c r="X7" s="962"/>
      <c r="Y7" s="1137" t="s">
        <v>45</v>
      </c>
      <c r="Z7" s="1138"/>
      <c r="AA7" s="1138"/>
      <c r="AB7" s="1138"/>
      <c r="AC7" s="1138"/>
      <c r="AD7" s="1138"/>
      <c r="AE7" s="1138"/>
      <c r="AF7" s="1138"/>
      <c r="AG7" s="1138"/>
      <c r="AH7" s="1138"/>
      <c r="AI7" s="1139"/>
      <c r="AJ7" s="1119" t="s">
        <v>62</v>
      </c>
      <c r="AK7" s="1120"/>
      <c r="AL7" s="1121"/>
      <c r="AM7" s="1128" t="s">
        <v>64</v>
      </c>
      <c r="AN7" s="1129"/>
      <c r="AO7" s="1129"/>
      <c r="AP7" s="1129"/>
      <c r="AQ7" s="1129"/>
      <c r="AR7" s="1129"/>
      <c r="AS7" s="1129"/>
      <c r="AT7" s="1129"/>
      <c r="AU7" s="1129"/>
      <c r="AV7" s="1130"/>
    </row>
    <row r="8" spans="1:48" s="3" customFormat="1" ht="20.25" customHeight="1">
      <c r="A8" s="2"/>
      <c r="B8" s="1148"/>
      <c r="C8" s="1149"/>
      <c r="D8" s="990"/>
      <c r="E8" s="991"/>
      <c r="F8" s="991"/>
      <c r="G8" s="991"/>
      <c r="H8" s="991"/>
      <c r="I8" s="991"/>
      <c r="J8" s="991"/>
      <c r="K8" s="991"/>
      <c r="L8" s="991"/>
      <c r="M8" s="991"/>
      <c r="N8" s="991"/>
      <c r="O8" s="991"/>
      <c r="P8" s="991"/>
      <c r="Q8" s="991"/>
      <c r="R8" s="991"/>
      <c r="S8" s="992"/>
      <c r="T8" s="963"/>
      <c r="U8" s="964"/>
      <c r="V8" s="964"/>
      <c r="W8" s="964"/>
      <c r="X8" s="965"/>
      <c r="Y8" s="1140"/>
      <c r="Z8" s="1141"/>
      <c r="AA8" s="1141"/>
      <c r="AB8" s="1141"/>
      <c r="AC8" s="1141"/>
      <c r="AD8" s="1141"/>
      <c r="AE8" s="1141"/>
      <c r="AF8" s="1141"/>
      <c r="AG8" s="1141"/>
      <c r="AH8" s="1141"/>
      <c r="AI8" s="1142"/>
      <c r="AJ8" s="1122"/>
      <c r="AK8" s="1123"/>
      <c r="AL8" s="1124"/>
      <c r="AM8" s="1131"/>
      <c r="AN8" s="1132"/>
      <c r="AO8" s="1132"/>
      <c r="AP8" s="1132"/>
      <c r="AQ8" s="1132"/>
      <c r="AR8" s="1132"/>
      <c r="AS8" s="1132"/>
      <c r="AT8" s="1132"/>
      <c r="AU8" s="1132"/>
      <c r="AV8" s="1133"/>
    </row>
    <row r="9" spans="1:48" s="3" customFormat="1" ht="20.25" customHeight="1">
      <c r="A9" s="2"/>
      <c r="B9" s="1148"/>
      <c r="C9" s="1149"/>
      <c r="D9" s="990"/>
      <c r="E9" s="991"/>
      <c r="F9" s="991"/>
      <c r="G9" s="991"/>
      <c r="H9" s="991"/>
      <c r="I9" s="991"/>
      <c r="J9" s="991"/>
      <c r="K9" s="991"/>
      <c r="L9" s="991"/>
      <c r="M9" s="991"/>
      <c r="N9" s="991"/>
      <c r="O9" s="991"/>
      <c r="P9" s="991"/>
      <c r="Q9" s="991"/>
      <c r="R9" s="991"/>
      <c r="S9" s="992"/>
      <c r="T9" s="963"/>
      <c r="U9" s="964"/>
      <c r="V9" s="964"/>
      <c r="W9" s="964"/>
      <c r="X9" s="965"/>
      <c r="Y9" s="1140"/>
      <c r="Z9" s="1141"/>
      <c r="AA9" s="1141"/>
      <c r="AB9" s="1141"/>
      <c r="AC9" s="1141"/>
      <c r="AD9" s="1141"/>
      <c r="AE9" s="1141"/>
      <c r="AF9" s="1141"/>
      <c r="AG9" s="1141"/>
      <c r="AH9" s="1141"/>
      <c r="AI9" s="1142"/>
      <c r="AJ9" s="1122"/>
      <c r="AK9" s="1123"/>
      <c r="AL9" s="1124"/>
      <c r="AM9" s="1131"/>
      <c r="AN9" s="1132"/>
      <c r="AO9" s="1132"/>
      <c r="AP9" s="1132"/>
      <c r="AQ9" s="1132"/>
      <c r="AR9" s="1132"/>
      <c r="AS9" s="1132"/>
      <c r="AT9" s="1132"/>
      <c r="AU9" s="1132"/>
      <c r="AV9" s="1133"/>
    </row>
    <row r="10" spans="1:48" s="3" customFormat="1" ht="20.25" customHeight="1">
      <c r="A10" s="2"/>
      <c r="B10" s="1148"/>
      <c r="C10" s="1149"/>
      <c r="D10" s="990"/>
      <c r="E10" s="991"/>
      <c r="F10" s="991"/>
      <c r="G10" s="991"/>
      <c r="H10" s="991"/>
      <c r="I10" s="991"/>
      <c r="J10" s="991"/>
      <c r="K10" s="991"/>
      <c r="L10" s="991"/>
      <c r="M10" s="991"/>
      <c r="N10" s="991"/>
      <c r="O10" s="991"/>
      <c r="P10" s="991"/>
      <c r="Q10" s="991"/>
      <c r="R10" s="991"/>
      <c r="S10" s="992"/>
      <c r="T10" s="963"/>
      <c r="U10" s="964"/>
      <c r="V10" s="964"/>
      <c r="W10" s="964"/>
      <c r="X10" s="965"/>
      <c r="Y10" s="1140"/>
      <c r="Z10" s="1141"/>
      <c r="AA10" s="1141"/>
      <c r="AB10" s="1141"/>
      <c r="AC10" s="1141"/>
      <c r="AD10" s="1141"/>
      <c r="AE10" s="1141"/>
      <c r="AF10" s="1141"/>
      <c r="AG10" s="1141"/>
      <c r="AH10" s="1141"/>
      <c r="AI10" s="1142"/>
      <c r="AJ10" s="1122"/>
      <c r="AK10" s="1123"/>
      <c r="AL10" s="1124"/>
      <c r="AM10" s="1131"/>
      <c r="AN10" s="1132"/>
      <c r="AO10" s="1132"/>
      <c r="AP10" s="1132"/>
      <c r="AQ10" s="1132"/>
      <c r="AR10" s="1132"/>
      <c r="AS10" s="1132"/>
      <c r="AT10" s="1132"/>
      <c r="AU10" s="1132"/>
      <c r="AV10" s="1133"/>
    </row>
    <row r="11" spans="1:48" s="3" customFormat="1" ht="20.25" customHeight="1">
      <c r="A11" s="2"/>
      <c r="B11" s="1148"/>
      <c r="C11" s="1149"/>
      <c r="D11" s="990"/>
      <c r="E11" s="991"/>
      <c r="F11" s="991"/>
      <c r="G11" s="991"/>
      <c r="H11" s="991"/>
      <c r="I11" s="991"/>
      <c r="J11" s="991"/>
      <c r="K11" s="991"/>
      <c r="L11" s="991"/>
      <c r="M11" s="991"/>
      <c r="N11" s="991"/>
      <c r="O11" s="991"/>
      <c r="P11" s="991"/>
      <c r="Q11" s="991"/>
      <c r="R11" s="991"/>
      <c r="S11" s="992"/>
      <c r="T11" s="963"/>
      <c r="U11" s="964"/>
      <c r="V11" s="964"/>
      <c r="W11" s="964"/>
      <c r="X11" s="965"/>
      <c r="Y11" s="1140"/>
      <c r="Z11" s="1141"/>
      <c r="AA11" s="1141"/>
      <c r="AB11" s="1141"/>
      <c r="AC11" s="1141"/>
      <c r="AD11" s="1141"/>
      <c r="AE11" s="1141"/>
      <c r="AF11" s="1141"/>
      <c r="AG11" s="1141"/>
      <c r="AH11" s="1141"/>
      <c r="AI11" s="1142"/>
      <c r="AJ11" s="1122"/>
      <c r="AK11" s="1123"/>
      <c r="AL11" s="1124"/>
      <c r="AM11" s="1131"/>
      <c r="AN11" s="1132"/>
      <c r="AO11" s="1132"/>
      <c r="AP11" s="1132"/>
      <c r="AQ11" s="1132"/>
      <c r="AR11" s="1132"/>
      <c r="AS11" s="1132"/>
      <c r="AT11" s="1132"/>
      <c r="AU11" s="1132"/>
      <c r="AV11" s="1133"/>
    </row>
    <row r="12" spans="1:48" s="3" customFormat="1" ht="20.25" customHeight="1">
      <c r="A12" s="2"/>
      <c r="B12" s="1148"/>
      <c r="C12" s="1149"/>
      <c r="D12" s="990"/>
      <c r="E12" s="991"/>
      <c r="F12" s="991"/>
      <c r="G12" s="991"/>
      <c r="H12" s="991"/>
      <c r="I12" s="991"/>
      <c r="J12" s="991"/>
      <c r="K12" s="991"/>
      <c r="L12" s="991"/>
      <c r="M12" s="991"/>
      <c r="N12" s="991"/>
      <c r="O12" s="991"/>
      <c r="P12" s="991"/>
      <c r="Q12" s="991"/>
      <c r="R12" s="991"/>
      <c r="S12" s="992"/>
      <c r="T12" s="963"/>
      <c r="U12" s="964"/>
      <c r="V12" s="964"/>
      <c r="W12" s="964"/>
      <c r="X12" s="965"/>
      <c r="Y12" s="1140"/>
      <c r="Z12" s="1141"/>
      <c r="AA12" s="1141"/>
      <c r="AB12" s="1141"/>
      <c r="AC12" s="1141"/>
      <c r="AD12" s="1141"/>
      <c r="AE12" s="1141"/>
      <c r="AF12" s="1141"/>
      <c r="AG12" s="1141"/>
      <c r="AH12" s="1141"/>
      <c r="AI12" s="1142"/>
      <c r="AJ12" s="1122"/>
      <c r="AK12" s="1123"/>
      <c r="AL12" s="1124"/>
      <c r="AM12" s="1131"/>
      <c r="AN12" s="1132"/>
      <c r="AO12" s="1132"/>
      <c r="AP12" s="1132"/>
      <c r="AQ12" s="1132"/>
      <c r="AR12" s="1132"/>
      <c r="AS12" s="1132"/>
      <c r="AT12" s="1132"/>
      <c r="AU12" s="1132"/>
      <c r="AV12" s="1133"/>
    </row>
    <row r="13" spans="1:48" s="3" customFormat="1" ht="20.25" customHeight="1">
      <c r="A13" s="2"/>
      <c r="B13" s="1148"/>
      <c r="C13" s="1149"/>
      <c r="D13" s="990"/>
      <c r="E13" s="991"/>
      <c r="F13" s="991"/>
      <c r="G13" s="991"/>
      <c r="H13" s="991"/>
      <c r="I13" s="991"/>
      <c r="J13" s="991"/>
      <c r="K13" s="991"/>
      <c r="L13" s="991"/>
      <c r="M13" s="991"/>
      <c r="N13" s="991"/>
      <c r="O13" s="991"/>
      <c r="P13" s="991"/>
      <c r="Q13" s="991"/>
      <c r="R13" s="991"/>
      <c r="S13" s="992"/>
      <c r="T13" s="963"/>
      <c r="U13" s="964"/>
      <c r="V13" s="964"/>
      <c r="W13" s="964"/>
      <c r="X13" s="965"/>
      <c r="Y13" s="1140"/>
      <c r="Z13" s="1141"/>
      <c r="AA13" s="1141"/>
      <c r="AB13" s="1141"/>
      <c r="AC13" s="1141"/>
      <c r="AD13" s="1141"/>
      <c r="AE13" s="1141"/>
      <c r="AF13" s="1141"/>
      <c r="AG13" s="1141"/>
      <c r="AH13" s="1141"/>
      <c r="AI13" s="1142"/>
      <c r="AJ13" s="1122"/>
      <c r="AK13" s="1123"/>
      <c r="AL13" s="1124"/>
      <c r="AM13" s="1131"/>
      <c r="AN13" s="1132"/>
      <c r="AO13" s="1132"/>
      <c r="AP13" s="1132"/>
      <c r="AQ13" s="1132"/>
      <c r="AR13" s="1132"/>
      <c r="AS13" s="1132"/>
      <c r="AT13" s="1132"/>
      <c r="AU13" s="1132"/>
      <c r="AV13" s="1133"/>
    </row>
    <row r="14" spans="1:48" s="3" customFormat="1" ht="20.25" customHeight="1">
      <c r="A14" s="2"/>
      <c r="B14" s="1148"/>
      <c r="C14" s="1149"/>
      <c r="D14" s="990"/>
      <c r="E14" s="991"/>
      <c r="F14" s="991"/>
      <c r="G14" s="991"/>
      <c r="H14" s="991"/>
      <c r="I14" s="991"/>
      <c r="J14" s="991"/>
      <c r="K14" s="991"/>
      <c r="L14" s="991"/>
      <c r="M14" s="991"/>
      <c r="N14" s="991"/>
      <c r="O14" s="991"/>
      <c r="P14" s="991"/>
      <c r="Q14" s="991"/>
      <c r="R14" s="991"/>
      <c r="S14" s="992"/>
      <c r="T14" s="963"/>
      <c r="U14" s="964"/>
      <c r="V14" s="964"/>
      <c r="W14" s="964"/>
      <c r="X14" s="965"/>
      <c r="Y14" s="1140"/>
      <c r="Z14" s="1141"/>
      <c r="AA14" s="1141"/>
      <c r="AB14" s="1141"/>
      <c r="AC14" s="1141"/>
      <c r="AD14" s="1141"/>
      <c r="AE14" s="1141"/>
      <c r="AF14" s="1141"/>
      <c r="AG14" s="1141"/>
      <c r="AH14" s="1141"/>
      <c r="AI14" s="1142"/>
      <c r="AJ14" s="1122"/>
      <c r="AK14" s="1123"/>
      <c r="AL14" s="1124"/>
      <c r="AM14" s="1131"/>
      <c r="AN14" s="1132"/>
      <c r="AO14" s="1132"/>
      <c r="AP14" s="1132"/>
      <c r="AQ14" s="1132"/>
      <c r="AR14" s="1132"/>
      <c r="AS14" s="1132"/>
      <c r="AT14" s="1132"/>
      <c r="AU14" s="1132"/>
      <c r="AV14" s="1133"/>
    </row>
    <row r="15" spans="1:48" s="3" customFormat="1" ht="20.25" customHeight="1">
      <c r="A15" s="2"/>
      <c r="B15" s="1150"/>
      <c r="C15" s="1151"/>
      <c r="D15" s="993"/>
      <c r="E15" s="994"/>
      <c r="F15" s="994"/>
      <c r="G15" s="994"/>
      <c r="H15" s="994"/>
      <c r="I15" s="994"/>
      <c r="J15" s="994"/>
      <c r="K15" s="994"/>
      <c r="L15" s="994"/>
      <c r="M15" s="994"/>
      <c r="N15" s="994"/>
      <c r="O15" s="994"/>
      <c r="P15" s="994"/>
      <c r="Q15" s="994"/>
      <c r="R15" s="994"/>
      <c r="S15" s="995"/>
      <c r="T15" s="966"/>
      <c r="U15" s="967"/>
      <c r="V15" s="967"/>
      <c r="W15" s="967"/>
      <c r="X15" s="968"/>
      <c r="Y15" s="1143"/>
      <c r="Z15" s="1144"/>
      <c r="AA15" s="1144"/>
      <c r="AB15" s="1144"/>
      <c r="AC15" s="1144"/>
      <c r="AD15" s="1144"/>
      <c r="AE15" s="1144"/>
      <c r="AF15" s="1144"/>
      <c r="AG15" s="1144"/>
      <c r="AH15" s="1144"/>
      <c r="AI15" s="1145"/>
      <c r="AJ15" s="1125"/>
      <c r="AK15" s="1126"/>
      <c r="AL15" s="1127"/>
      <c r="AM15" s="1134"/>
      <c r="AN15" s="1135"/>
      <c r="AO15" s="1135"/>
      <c r="AP15" s="1135"/>
      <c r="AQ15" s="1135"/>
      <c r="AR15" s="1135"/>
      <c r="AS15" s="1135"/>
      <c r="AT15" s="1135"/>
      <c r="AU15" s="1135"/>
      <c r="AV15" s="1136"/>
    </row>
    <row r="16" spans="1:64" s="58" customFormat="1" ht="20.25" customHeight="1">
      <c r="A16" s="45"/>
      <c r="B16" s="1024" t="s">
        <v>20</v>
      </c>
      <c r="C16" s="1024"/>
      <c r="D16" s="1099" t="str">
        <f>IF(Invest!D12=0,"",Invest!D12)</f>
        <v>1A ATTIVITA' AGRITURISTICHE - A1 IMMOBILI - 1 opere edili di recupero dei fabbricati aziendali esistenti riconducibili agli interventi di manutenzione straordinaria o restauro e risanamento conservativo o ristrutturazione edilizia (Legge regionale 16/2008)</v>
      </c>
      <c r="E16" s="1100"/>
      <c r="F16" s="1100"/>
      <c r="G16" s="1100"/>
      <c r="H16" s="1100"/>
      <c r="I16" s="1100"/>
      <c r="J16" s="1100"/>
      <c r="K16" s="1100"/>
      <c r="L16" s="1100"/>
      <c r="M16" s="1100"/>
      <c r="N16" s="1100"/>
      <c r="O16" s="1100"/>
      <c r="P16" s="1100"/>
      <c r="Q16" s="1100"/>
      <c r="R16" s="1100"/>
      <c r="S16" s="1101"/>
      <c r="T16" s="1098" t="str">
        <f>Invest!BK12</f>
        <v>es. F1 / CM1 per Fabbricato 1 e Computo Metrico 1</v>
      </c>
      <c r="U16" s="1098"/>
      <c r="V16" s="1098"/>
      <c r="W16" s="1098"/>
      <c r="X16" s="1098"/>
      <c r="Y16" s="1089">
        <f>Invest!BP12</f>
        <v>0</v>
      </c>
      <c r="Z16" s="1090"/>
      <c r="AA16" s="1090"/>
      <c r="AB16" s="1090"/>
      <c r="AC16" s="1090"/>
      <c r="AD16" s="1090"/>
      <c r="AE16" s="1090"/>
      <c r="AF16" s="1090"/>
      <c r="AG16" s="1090"/>
      <c r="AH16" s="1090"/>
      <c r="AI16" s="1091"/>
      <c r="AJ16" s="1068">
        <v>0.5</v>
      </c>
      <c r="AK16" s="1068"/>
      <c r="AL16" s="1068"/>
      <c r="AM16" s="1069">
        <f>Y16*AJ16</f>
        <v>0</v>
      </c>
      <c r="AN16" s="1069"/>
      <c r="AO16" s="1069"/>
      <c r="AP16" s="1069"/>
      <c r="AQ16" s="1069"/>
      <c r="AR16" s="1069"/>
      <c r="AS16" s="1069"/>
      <c r="AT16" s="1069"/>
      <c r="AU16" s="1069"/>
      <c r="AV16" s="1069"/>
      <c r="BB16" s="317"/>
      <c r="BC16" s="317"/>
      <c r="BD16" s="317"/>
      <c r="BE16" s="317"/>
      <c r="BF16" s="317"/>
      <c r="BG16" s="317"/>
      <c r="BH16" s="317"/>
      <c r="BI16" s="317"/>
      <c r="BJ16" s="317"/>
      <c r="BK16" s="317"/>
      <c r="BL16" s="317"/>
    </row>
    <row r="17" spans="1:64" s="58" customFormat="1" ht="20.25" customHeight="1">
      <c r="A17" s="45"/>
      <c r="B17" s="1024"/>
      <c r="C17" s="1024"/>
      <c r="D17" s="1102"/>
      <c r="E17" s="1103"/>
      <c r="F17" s="1103"/>
      <c r="G17" s="1103"/>
      <c r="H17" s="1103"/>
      <c r="I17" s="1103"/>
      <c r="J17" s="1103"/>
      <c r="K17" s="1103"/>
      <c r="L17" s="1103"/>
      <c r="M17" s="1103"/>
      <c r="N17" s="1103"/>
      <c r="O17" s="1103"/>
      <c r="P17" s="1103"/>
      <c r="Q17" s="1103"/>
      <c r="R17" s="1103"/>
      <c r="S17" s="1104"/>
      <c r="T17" s="1098"/>
      <c r="U17" s="1098"/>
      <c r="V17" s="1098"/>
      <c r="W17" s="1098"/>
      <c r="X17" s="1098"/>
      <c r="Y17" s="1092"/>
      <c r="Z17" s="1093"/>
      <c r="AA17" s="1093"/>
      <c r="AB17" s="1093"/>
      <c r="AC17" s="1093"/>
      <c r="AD17" s="1093"/>
      <c r="AE17" s="1093"/>
      <c r="AF17" s="1093"/>
      <c r="AG17" s="1093"/>
      <c r="AH17" s="1093"/>
      <c r="AI17" s="1094"/>
      <c r="AJ17" s="1068"/>
      <c r="AK17" s="1068"/>
      <c r="AL17" s="1068"/>
      <c r="AM17" s="1069"/>
      <c r="AN17" s="1069"/>
      <c r="AO17" s="1069"/>
      <c r="AP17" s="1069"/>
      <c r="AQ17" s="1069"/>
      <c r="AR17" s="1069"/>
      <c r="AS17" s="1069"/>
      <c r="AT17" s="1069"/>
      <c r="AU17" s="1069"/>
      <c r="AV17" s="1069"/>
      <c r="BB17" s="317"/>
      <c r="BC17" s="317"/>
      <c r="BD17" s="317"/>
      <c r="BE17" s="317"/>
      <c r="BF17" s="317"/>
      <c r="BG17" s="317"/>
      <c r="BH17" s="317"/>
      <c r="BI17" s="317"/>
      <c r="BJ17" s="317"/>
      <c r="BK17" s="317"/>
      <c r="BL17" s="317"/>
    </row>
    <row r="18" spans="1:64" s="58" customFormat="1" ht="20.25" customHeight="1">
      <c r="A18" s="45"/>
      <c r="B18" s="1024"/>
      <c r="C18" s="1024"/>
      <c r="D18" s="1105"/>
      <c r="E18" s="1106"/>
      <c r="F18" s="1106"/>
      <c r="G18" s="1106"/>
      <c r="H18" s="1106"/>
      <c r="I18" s="1106"/>
      <c r="J18" s="1106"/>
      <c r="K18" s="1106"/>
      <c r="L18" s="1106"/>
      <c r="M18" s="1106"/>
      <c r="N18" s="1106"/>
      <c r="O18" s="1106"/>
      <c r="P18" s="1106"/>
      <c r="Q18" s="1106"/>
      <c r="R18" s="1106"/>
      <c r="S18" s="1107"/>
      <c r="T18" s="1098"/>
      <c r="U18" s="1098"/>
      <c r="V18" s="1098"/>
      <c r="W18" s="1098"/>
      <c r="X18" s="1098"/>
      <c r="Y18" s="1095"/>
      <c r="Z18" s="1096"/>
      <c r="AA18" s="1096"/>
      <c r="AB18" s="1096"/>
      <c r="AC18" s="1096"/>
      <c r="AD18" s="1096"/>
      <c r="AE18" s="1096"/>
      <c r="AF18" s="1096"/>
      <c r="AG18" s="1096"/>
      <c r="AH18" s="1096"/>
      <c r="AI18" s="1097"/>
      <c r="AJ18" s="1068"/>
      <c r="AK18" s="1068"/>
      <c r="AL18" s="1068"/>
      <c r="AM18" s="1069"/>
      <c r="AN18" s="1069"/>
      <c r="AO18" s="1069"/>
      <c r="AP18" s="1069"/>
      <c r="AQ18" s="1069"/>
      <c r="AR18" s="1069"/>
      <c r="AS18" s="1069"/>
      <c r="AT18" s="1069"/>
      <c r="AU18" s="1069"/>
      <c r="AV18" s="1069"/>
      <c r="BB18" s="317"/>
      <c r="BC18" s="317"/>
      <c r="BD18" s="317"/>
      <c r="BE18" s="317"/>
      <c r="BF18" s="317"/>
      <c r="BG18" s="317"/>
      <c r="BH18" s="317"/>
      <c r="BI18" s="317"/>
      <c r="BJ18" s="317"/>
      <c r="BK18" s="317"/>
      <c r="BL18" s="317"/>
    </row>
    <row r="19" spans="1:64" s="58" customFormat="1" ht="20.25" customHeight="1">
      <c r="A19" s="45"/>
      <c r="B19" s="1024" t="s">
        <v>21</v>
      </c>
      <c r="C19" s="1024"/>
      <c r="D19" s="1099">
        <f>IF(Invest!D18=0,"",Invest!D18)</f>
      </c>
      <c r="E19" s="1100"/>
      <c r="F19" s="1100"/>
      <c r="G19" s="1100"/>
      <c r="H19" s="1100"/>
      <c r="I19" s="1100"/>
      <c r="J19" s="1100"/>
      <c r="K19" s="1100"/>
      <c r="L19" s="1100"/>
      <c r="M19" s="1100"/>
      <c r="N19" s="1100"/>
      <c r="O19" s="1100"/>
      <c r="P19" s="1100"/>
      <c r="Q19" s="1100"/>
      <c r="R19" s="1100"/>
      <c r="S19" s="1101"/>
      <c r="T19" s="1116">
        <f>Invest!BK18</f>
        <v>0</v>
      </c>
      <c r="U19" s="1098"/>
      <c r="V19" s="1098"/>
      <c r="W19" s="1098"/>
      <c r="X19" s="1098"/>
      <c r="Y19" s="1089">
        <f>Invest!BP18</f>
        <v>0</v>
      </c>
      <c r="Z19" s="1090"/>
      <c r="AA19" s="1090"/>
      <c r="AB19" s="1090"/>
      <c r="AC19" s="1090"/>
      <c r="AD19" s="1090"/>
      <c r="AE19" s="1090"/>
      <c r="AF19" s="1090"/>
      <c r="AG19" s="1090"/>
      <c r="AH19" s="1090"/>
      <c r="AI19" s="1091"/>
      <c r="AJ19" s="1068">
        <v>0.5</v>
      </c>
      <c r="AK19" s="1068"/>
      <c r="AL19" s="1068"/>
      <c r="AM19" s="1069">
        <f>Y19*AJ19</f>
        <v>0</v>
      </c>
      <c r="AN19" s="1069"/>
      <c r="AO19" s="1069"/>
      <c r="AP19" s="1069"/>
      <c r="AQ19" s="1069"/>
      <c r="AR19" s="1069"/>
      <c r="AS19" s="1069"/>
      <c r="AT19" s="1069"/>
      <c r="AU19" s="1069"/>
      <c r="AV19" s="1069"/>
      <c r="BB19" s="317"/>
      <c r="BC19" s="317"/>
      <c r="BD19" s="317"/>
      <c r="BE19" s="317"/>
      <c r="BF19" s="317"/>
      <c r="BG19" s="317"/>
      <c r="BH19" s="317"/>
      <c r="BI19" s="317"/>
      <c r="BJ19" s="317"/>
      <c r="BK19" s="317"/>
      <c r="BL19" s="317"/>
    </row>
    <row r="20" spans="1:64" s="58" customFormat="1" ht="20.25" customHeight="1">
      <c r="A20" s="45"/>
      <c r="B20" s="1024"/>
      <c r="C20" s="1024"/>
      <c r="D20" s="1102"/>
      <c r="E20" s="1103"/>
      <c r="F20" s="1103"/>
      <c r="G20" s="1103"/>
      <c r="H20" s="1103"/>
      <c r="I20" s="1103"/>
      <c r="J20" s="1103"/>
      <c r="K20" s="1103"/>
      <c r="L20" s="1103"/>
      <c r="M20" s="1103"/>
      <c r="N20" s="1103"/>
      <c r="O20" s="1103"/>
      <c r="P20" s="1103"/>
      <c r="Q20" s="1103"/>
      <c r="R20" s="1103"/>
      <c r="S20" s="1104"/>
      <c r="T20" s="1098"/>
      <c r="U20" s="1098"/>
      <c r="V20" s="1098"/>
      <c r="W20" s="1098"/>
      <c r="X20" s="1098"/>
      <c r="Y20" s="1092"/>
      <c r="Z20" s="1093"/>
      <c r="AA20" s="1093"/>
      <c r="AB20" s="1093"/>
      <c r="AC20" s="1093"/>
      <c r="AD20" s="1093"/>
      <c r="AE20" s="1093"/>
      <c r="AF20" s="1093"/>
      <c r="AG20" s="1093"/>
      <c r="AH20" s="1093"/>
      <c r="AI20" s="1094"/>
      <c r="AJ20" s="1068"/>
      <c r="AK20" s="1068"/>
      <c r="AL20" s="1068"/>
      <c r="AM20" s="1069"/>
      <c r="AN20" s="1069"/>
      <c r="AO20" s="1069"/>
      <c r="AP20" s="1069"/>
      <c r="AQ20" s="1069"/>
      <c r="AR20" s="1069"/>
      <c r="AS20" s="1069"/>
      <c r="AT20" s="1069"/>
      <c r="AU20" s="1069"/>
      <c r="AV20" s="1069"/>
      <c r="BB20" s="317"/>
      <c r="BC20" s="317"/>
      <c r="BD20" s="317"/>
      <c r="BE20" s="317"/>
      <c r="BF20" s="317"/>
      <c r="BG20" s="317"/>
      <c r="BH20" s="317"/>
      <c r="BI20" s="317"/>
      <c r="BJ20" s="317"/>
      <c r="BK20" s="317"/>
      <c r="BL20" s="317"/>
    </row>
    <row r="21" spans="1:64" s="58" customFormat="1" ht="20.25" customHeight="1">
      <c r="A21" s="45"/>
      <c r="B21" s="1024"/>
      <c r="C21" s="1024"/>
      <c r="D21" s="1105"/>
      <c r="E21" s="1106"/>
      <c r="F21" s="1106"/>
      <c r="G21" s="1106"/>
      <c r="H21" s="1106"/>
      <c r="I21" s="1106"/>
      <c r="J21" s="1106"/>
      <c r="K21" s="1106"/>
      <c r="L21" s="1106"/>
      <c r="M21" s="1106"/>
      <c r="N21" s="1106"/>
      <c r="O21" s="1106"/>
      <c r="P21" s="1106"/>
      <c r="Q21" s="1106"/>
      <c r="R21" s="1106"/>
      <c r="S21" s="1107"/>
      <c r="T21" s="1098"/>
      <c r="U21" s="1098"/>
      <c r="V21" s="1098"/>
      <c r="W21" s="1098"/>
      <c r="X21" s="1098"/>
      <c r="Y21" s="1095"/>
      <c r="Z21" s="1096"/>
      <c r="AA21" s="1096"/>
      <c r="AB21" s="1096"/>
      <c r="AC21" s="1096"/>
      <c r="AD21" s="1096"/>
      <c r="AE21" s="1096"/>
      <c r="AF21" s="1096"/>
      <c r="AG21" s="1096"/>
      <c r="AH21" s="1096"/>
      <c r="AI21" s="1097"/>
      <c r="AJ21" s="1068"/>
      <c r="AK21" s="1068"/>
      <c r="AL21" s="1068"/>
      <c r="AM21" s="1069"/>
      <c r="AN21" s="1069"/>
      <c r="AO21" s="1069"/>
      <c r="AP21" s="1069"/>
      <c r="AQ21" s="1069"/>
      <c r="AR21" s="1069"/>
      <c r="AS21" s="1069"/>
      <c r="AT21" s="1069"/>
      <c r="AU21" s="1069"/>
      <c r="AV21" s="1069"/>
      <c r="BB21" s="317"/>
      <c r="BC21" s="317"/>
      <c r="BD21" s="317"/>
      <c r="BE21" s="317"/>
      <c r="BF21" s="317"/>
      <c r="BG21" s="317"/>
      <c r="BH21" s="317"/>
      <c r="BI21" s="317"/>
      <c r="BJ21" s="317"/>
      <c r="BK21" s="317"/>
      <c r="BL21" s="317"/>
    </row>
    <row r="22" spans="1:64" s="58" customFormat="1" ht="20.25" customHeight="1">
      <c r="A22" s="45"/>
      <c r="B22" s="1024" t="s">
        <v>22</v>
      </c>
      <c r="C22" s="1024"/>
      <c r="D22" s="1099">
        <f>IF(Invest!D24=0,"",Invest!D24)</f>
      </c>
      <c r="E22" s="1100"/>
      <c r="F22" s="1100"/>
      <c r="G22" s="1100"/>
      <c r="H22" s="1100"/>
      <c r="I22" s="1100"/>
      <c r="J22" s="1100"/>
      <c r="K22" s="1100"/>
      <c r="L22" s="1100"/>
      <c r="M22" s="1100"/>
      <c r="N22" s="1100"/>
      <c r="O22" s="1100"/>
      <c r="P22" s="1100"/>
      <c r="Q22" s="1100"/>
      <c r="R22" s="1100"/>
      <c r="S22" s="1101"/>
      <c r="T22" s="1098">
        <f>Invest!BK24</f>
        <v>0</v>
      </c>
      <c r="U22" s="1098"/>
      <c r="V22" s="1098"/>
      <c r="W22" s="1098"/>
      <c r="X22" s="1098"/>
      <c r="Y22" s="1089">
        <f>Invest!BP24</f>
        <v>0</v>
      </c>
      <c r="Z22" s="1090"/>
      <c r="AA22" s="1090"/>
      <c r="AB22" s="1090"/>
      <c r="AC22" s="1090"/>
      <c r="AD22" s="1090"/>
      <c r="AE22" s="1090"/>
      <c r="AF22" s="1090"/>
      <c r="AG22" s="1090"/>
      <c r="AH22" s="1090"/>
      <c r="AI22" s="1091"/>
      <c r="AJ22" s="1068">
        <v>0.5</v>
      </c>
      <c r="AK22" s="1068"/>
      <c r="AL22" s="1068"/>
      <c r="AM22" s="1069">
        <f>Y22*AJ22</f>
        <v>0</v>
      </c>
      <c r="AN22" s="1069"/>
      <c r="AO22" s="1069"/>
      <c r="AP22" s="1069"/>
      <c r="AQ22" s="1069"/>
      <c r="AR22" s="1069"/>
      <c r="AS22" s="1069"/>
      <c r="AT22" s="1069"/>
      <c r="AU22" s="1069"/>
      <c r="AV22" s="1069"/>
      <c r="BB22" s="317"/>
      <c r="BC22" s="317"/>
      <c r="BD22" s="317"/>
      <c r="BE22" s="317"/>
      <c r="BF22" s="317"/>
      <c r="BG22" s="317"/>
      <c r="BH22" s="317"/>
      <c r="BI22" s="317"/>
      <c r="BJ22" s="317"/>
      <c r="BK22" s="317"/>
      <c r="BL22" s="317"/>
    </row>
    <row r="23" spans="1:64" s="58" customFormat="1" ht="20.25" customHeight="1">
      <c r="A23" s="45"/>
      <c r="B23" s="1024"/>
      <c r="C23" s="1024"/>
      <c r="D23" s="1102"/>
      <c r="E23" s="1103"/>
      <c r="F23" s="1103"/>
      <c r="G23" s="1103"/>
      <c r="H23" s="1103"/>
      <c r="I23" s="1103"/>
      <c r="J23" s="1103"/>
      <c r="K23" s="1103"/>
      <c r="L23" s="1103"/>
      <c r="M23" s="1103"/>
      <c r="N23" s="1103"/>
      <c r="O23" s="1103"/>
      <c r="P23" s="1103"/>
      <c r="Q23" s="1103"/>
      <c r="R23" s="1103"/>
      <c r="S23" s="1104"/>
      <c r="T23" s="1098"/>
      <c r="U23" s="1098"/>
      <c r="V23" s="1098"/>
      <c r="W23" s="1098"/>
      <c r="X23" s="1098"/>
      <c r="Y23" s="1092"/>
      <c r="Z23" s="1093"/>
      <c r="AA23" s="1093"/>
      <c r="AB23" s="1093"/>
      <c r="AC23" s="1093"/>
      <c r="AD23" s="1093"/>
      <c r="AE23" s="1093"/>
      <c r="AF23" s="1093"/>
      <c r="AG23" s="1093"/>
      <c r="AH23" s="1093"/>
      <c r="AI23" s="1094"/>
      <c r="AJ23" s="1068"/>
      <c r="AK23" s="1068"/>
      <c r="AL23" s="1068"/>
      <c r="AM23" s="1069"/>
      <c r="AN23" s="1069"/>
      <c r="AO23" s="1069"/>
      <c r="AP23" s="1069"/>
      <c r="AQ23" s="1069"/>
      <c r="AR23" s="1069"/>
      <c r="AS23" s="1069"/>
      <c r="AT23" s="1069"/>
      <c r="AU23" s="1069"/>
      <c r="AV23" s="1069"/>
      <c r="BB23" s="317"/>
      <c r="BC23" s="317"/>
      <c r="BD23" s="317"/>
      <c r="BE23" s="317"/>
      <c r="BF23" s="317"/>
      <c r="BG23" s="317"/>
      <c r="BH23" s="317"/>
      <c r="BI23" s="317"/>
      <c r="BJ23" s="317"/>
      <c r="BK23" s="317"/>
      <c r="BL23" s="317"/>
    </row>
    <row r="24" spans="1:64" s="58" customFormat="1" ht="20.25" customHeight="1">
      <c r="A24" s="45"/>
      <c r="B24" s="1024"/>
      <c r="C24" s="1024"/>
      <c r="D24" s="1105"/>
      <c r="E24" s="1106"/>
      <c r="F24" s="1106"/>
      <c r="G24" s="1106"/>
      <c r="H24" s="1106"/>
      <c r="I24" s="1106"/>
      <c r="J24" s="1106"/>
      <c r="K24" s="1106"/>
      <c r="L24" s="1106"/>
      <c r="M24" s="1106"/>
      <c r="N24" s="1106"/>
      <c r="O24" s="1106"/>
      <c r="P24" s="1106"/>
      <c r="Q24" s="1106"/>
      <c r="R24" s="1106"/>
      <c r="S24" s="1107"/>
      <c r="T24" s="1098"/>
      <c r="U24" s="1098"/>
      <c r="V24" s="1098"/>
      <c r="W24" s="1098"/>
      <c r="X24" s="1098"/>
      <c r="Y24" s="1095"/>
      <c r="Z24" s="1096"/>
      <c r="AA24" s="1096"/>
      <c r="AB24" s="1096"/>
      <c r="AC24" s="1096"/>
      <c r="AD24" s="1096"/>
      <c r="AE24" s="1096"/>
      <c r="AF24" s="1096"/>
      <c r="AG24" s="1096"/>
      <c r="AH24" s="1096"/>
      <c r="AI24" s="1097"/>
      <c r="AJ24" s="1068"/>
      <c r="AK24" s="1068"/>
      <c r="AL24" s="1068"/>
      <c r="AM24" s="1069"/>
      <c r="AN24" s="1069"/>
      <c r="AO24" s="1069"/>
      <c r="AP24" s="1069"/>
      <c r="AQ24" s="1069"/>
      <c r="AR24" s="1069"/>
      <c r="AS24" s="1069"/>
      <c r="AT24" s="1069"/>
      <c r="AU24" s="1069"/>
      <c r="AV24" s="1069"/>
      <c r="BB24" s="317"/>
      <c r="BC24" s="317"/>
      <c r="BD24" s="317"/>
      <c r="BE24" s="317"/>
      <c r="BF24" s="317"/>
      <c r="BG24" s="317"/>
      <c r="BH24" s="317"/>
      <c r="BI24" s="317"/>
      <c r="BJ24" s="317"/>
      <c r="BK24" s="317"/>
      <c r="BL24" s="317"/>
    </row>
    <row r="25" spans="1:64" s="58" customFormat="1" ht="20.25" customHeight="1">
      <c r="A25" s="45"/>
      <c r="B25" s="1024" t="s">
        <v>32</v>
      </c>
      <c r="C25" s="1024"/>
      <c r="D25" s="1099">
        <f>IF(Invest!D30=0,"",Invest!D30)</f>
      </c>
      <c r="E25" s="1100"/>
      <c r="F25" s="1100"/>
      <c r="G25" s="1100"/>
      <c r="H25" s="1100"/>
      <c r="I25" s="1100"/>
      <c r="J25" s="1100"/>
      <c r="K25" s="1100"/>
      <c r="L25" s="1100"/>
      <c r="M25" s="1100"/>
      <c r="N25" s="1100"/>
      <c r="O25" s="1100"/>
      <c r="P25" s="1100"/>
      <c r="Q25" s="1100"/>
      <c r="R25" s="1100"/>
      <c r="S25" s="1101"/>
      <c r="T25" s="1098">
        <f>Invest!BK30</f>
        <v>0</v>
      </c>
      <c r="U25" s="1098"/>
      <c r="V25" s="1098"/>
      <c r="W25" s="1098"/>
      <c r="X25" s="1098"/>
      <c r="Y25" s="1089">
        <f>Invest!BP30</f>
        <v>0</v>
      </c>
      <c r="Z25" s="1090"/>
      <c r="AA25" s="1090"/>
      <c r="AB25" s="1090"/>
      <c r="AC25" s="1090"/>
      <c r="AD25" s="1090"/>
      <c r="AE25" s="1090"/>
      <c r="AF25" s="1090"/>
      <c r="AG25" s="1090"/>
      <c r="AH25" s="1090"/>
      <c r="AI25" s="1091"/>
      <c r="AJ25" s="1068">
        <v>0.5</v>
      </c>
      <c r="AK25" s="1068"/>
      <c r="AL25" s="1068"/>
      <c r="AM25" s="1069">
        <f>Y25*AJ25</f>
        <v>0</v>
      </c>
      <c r="AN25" s="1069"/>
      <c r="AO25" s="1069"/>
      <c r="AP25" s="1069"/>
      <c r="AQ25" s="1069"/>
      <c r="AR25" s="1069"/>
      <c r="AS25" s="1069"/>
      <c r="AT25" s="1069"/>
      <c r="AU25" s="1069"/>
      <c r="AV25" s="1069"/>
      <c r="BB25" s="317"/>
      <c r="BC25" s="317"/>
      <c r="BD25" s="317"/>
      <c r="BE25" s="317"/>
      <c r="BF25" s="317"/>
      <c r="BG25" s="317"/>
      <c r="BH25" s="317"/>
      <c r="BI25" s="317"/>
      <c r="BJ25" s="317"/>
      <c r="BK25" s="317"/>
      <c r="BL25" s="317"/>
    </row>
    <row r="26" spans="1:64" s="58" customFormat="1" ht="20.25" customHeight="1">
      <c r="A26" s="45"/>
      <c r="B26" s="1024"/>
      <c r="C26" s="1024"/>
      <c r="D26" s="1102"/>
      <c r="E26" s="1103"/>
      <c r="F26" s="1103"/>
      <c r="G26" s="1103"/>
      <c r="H26" s="1103"/>
      <c r="I26" s="1103"/>
      <c r="J26" s="1103"/>
      <c r="K26" s="1103"/>
      <c r="L26" s="1103"/>
      <c r="M26" s="1103"/>
      <c r="N26" s="1103"/>
      <c r="O26" s="1103"/>
      <c r="P26" s="1103"/>
      <c r="Q26" s="1103"/>
      <c r="R26" s="1103"/>
      <c r="S26" s="1104"/>
      <c r="T26" s="1098"/>
      <c r="U26" s="1098"/>
      <c r="V26" s="1098"/>
      <c r="W26" s="1098"/>
      <c r="X26" s="1098"/>
      <c r="Y26" s="1092"/>
      <c r="Z26" s="1093"/>
      <c r="AA26" s="1093"/>
      <c r="AB26" s="1093"/>
      <c r="AC26" s="1093"/>
      <c r="AD26" s="1093"/>
      <c r="AE26" s="1093"/>
      <c r="AF26" s="1093"/>
      <c r="AG26" s="1093"/>
      <c r="AH26" s="1093"/>
      <c r="AI26" s="1094"/>
      <c r="AJ26" s="1068"/>
      <c r="AK26" s="1068"/>
      <c r="AL26" s="1068"/>
      <c r="AM26" s="1069"/>
      <c r="AN26" s="1069"/>
      <c r="AO26" s="1069"/>
      <c r="AP26" s="1069"/>
      <c r="AQ26" s="1069"/>
      <c r="AR26" s="1069"/>
      <c r="AS26" s="1069"/>
      <c r="AT26" s="1069"/>
      <c r="AU26" s="1069"/>
      <c r="AV26" s="1069"/>
      <c r="BB26" s="317"/>
      <c r="BC26" s="317"/>
      <c r="BD26" s="317"/>
      <c r="BE26" s="317"/>
      <c r="BF26" s="317"/>
      <c r="BG26" s="317"/>
      <c r="BH26" s="317"/>
      <c r="BI26" s="317"/>
      <c r="BJ26" s="317"/>
      <c r="BK26" s="317"/>
      <c r="BL26" s="317"/>
    </row>
    <row r="27" spans="1:64" s="58" customFormat="1" ht="20.25" customHeight="1">
      <c r="A27" s="45"/>
      <c r="B27" s="1024"/>
      <c r="C27" s="1024"/>
      <c r="D27" s="1105"/>
      <c r="E27" s="1106"/>
      <c r="F27" s="1106"/>
      <c r="G27" s="1106"/>
      <c r="H27" s="1106"/>
      <c r="I27" s="1106"/>
      <c r="J27" s="1106"/>
      <c r="K27" s="1106"/>
      <c r="L27" s="1106"/>
      <c r="M27" s="1106"/>
      <c r="N27" s="1106"/>
      <c r="O27" s="1106"/>
      <c r="P27" s="1106"/>
      <c r="Q27" s="1106"/>
      <c r="R27" s="1106"/>
      <c r="S27" s="1107"/>
      <c r="T27" s="1098"/>
      <c r="U27" s="1098"/>
      <c r="V27" s="1098"/>
      <c r="W27" s="1098"/>
      <c r="X27" s="1098"/>
      <c r="Y27" s="1095"/>
      <c r="Z27" s="1096"/>
      <c r="AA27" s="1096"/>
      <c r="AB27" s="1096"/>
      <c r="AC27" s="1096"/>
      <c r="AD27" s="1096"/>
      <c r="AE27" s="1096"/>
      <c r="AF27" s="1096"/>
      <c r="AG27" s="1096"/>
      <c r="AH27" s="1096"/>
      <c r="AI27" s="1097"/>
      <c r="AJ27" s="1068"/>
      <c r="AK27" s="1068"/>
      <c r="AL27" s="1068"/>
      <c r="AM27" s="1069"/>
      <c r="AN27" s="1069"/>
      <c r="AO27" s="1069"/>
      <c r="AP27" s="1069"/>
      <c r="AQ27" s="1069"/>
      <c r="AR27" s="1069"/>
      <c r="AS27" s="1069"/>
      <c r="AT27" s="1069"/>
      <c r="AU27" s="1069"/>
      <c r="AV27" s="1069"/>
      <c r="BB27" s="317"/>
      <c r="BC27" s="317"/>
      <c r="BD27" s="317"/>
      <c r="BE27" s="317"/>
      <c r="BF27" s="317"/>
      <c r="BG27" s="317"/>
      <c r="BH27" s="317"/>
      <c r="BI27" s="317"/>
      <c r="BJ27" s="317"/>
      <c r="BK27" s="317"/>
      <c r="BL27" s="317"/>
    </row>
    <row r="28" spans="1:64" s="58" customFormat="1" ht="20.25" customHeight="1">
      <c r="A28" s="45"/>
      <c r="B28" s="1024" t="s">
        <v>33</v>
      </c>
      <c r="C28" s="1024"/>
      <c r="D28" s="1099">
        <f>IF(Invest!D36=0,"",Invest!D36)</f>
      </c>
      <c r="E28" s="1100"/>
      <c r="F28" s="1100"/>
      <c r="G28" s="1100"/>
      <c r="H28" s="1100"/>
      <c r="I28" s="1100"/>
      <c r="J28" s="1100"/>
      <c r="K28" s="1100"/>
      <c r="L28" s="1100"/>
      <c r="M28" s="1100"/>
      <c r="N28" s="1100"/>
      <c r="O28" s="1100"/>
      <c r="P28" s="1100"/>
      <c r="Q28" s="1100"/>
      <c r="R28" s="1100"/>
      <c r="S28" s="1101"/>
      <c r="T28" s="1098">
        <f>Invest!BK36</f>
        <v>0</v>
      </c>
      <c r="U28" s="1098"/>
      <c r="V28" s="1098"/>
      <c r="W28" s="1098"/>
      <c r="X28" s="1098"/>
      <c r="Y28" s="1089">
        <f>Invest!BP36</f>
        <v>0</v>
      </c>
      <c r="Z28" s="1090"/>
      <c r="AA28" s="1090"/>
      <c r="AB28" s="1090"/>
      <c r="AC28" s="1090"/>
      <c r="AD28" s="1090"/>
      <c r="AE28" s="1090"/>
      <c r="AF28" s="1090"/>
      <c r="AG28" s="1090"/>
      <c r="AH28" s="1090"/>
      <c r="AI28" s="1091"/>
      <c r="AJ28" s="1068">
        <v>0.5</v>
      </c>
      <c r="AK28" s="1068"/>
      <c r="AL28" s="1068"/>
      <c r="AM28" s="1069">
        <f>Y28*AJ28</f>
        <v>0</v>
      </c>
      <c r="AN28" s="1069"/>
      <c r="AO28" s="1069"/>
      <c r="AP28" s="1069"/>
      <c r="AQ28" s="1069"/>
      <c r="AR28" s="1069"/>
      <c r="AS28" s="1069"/>
      <c r="AT28" s="1069"/>
      <c r="AU28" s="1069"/>
      <c r="AV28" s="1069"/>
      <c r="BB28" s="317"/>
      <c r="BC28" s="317"/>
      <c r="BD28" s="317"/>
      <c r="BE28" s="317"/>
      <c r="BF28" s="317"/>
      <c r="BG28" s="317"/>
      <c r="BH28" s="317"/>
      <c r="BI28" s="317"/>
      <c r="BJ28" s="317"/>
      <c r="BK28" s="317"/>
      <c r="BL28" s="317"/>
    </row>
    <row r="29" spans="1:64" s="58" customFormat="1" ht="20.25" customHeight="1">
      <c r="A29" s="45"/>
      <c r="B29" s="1024"/>
      <c r="C29" s="1024"/>
      <c r="D29" s="1102"/>
      <c r="E29" s="1103"/>
      <c r="F29" s="1103"/>
      <c r="G29" s="1103"/>
      <c r="H29" s="1103"/>
      <c r="I29" s="1103"/>
      <c r="J29" s="1103"/>
      <c r="K29" s="1103"/>
      <c r="L29" s="1103"/>
      <c r="M29" s="1103"/>
      <c r="N29" s="1103"/>
      <c r="O29" s="1103"/>
      <c r="P29" s="1103"/>
      <c r="Q29" s="1103"/>
      <c r="R29" s="1103"/>
      <c r="S29" s="1104"/>
      <c r="T29" s="1098"/>
      <c r="U29" s="1098"/>
      <c r="V29" s="1098"/>
      <c r="W29" s="1098"/>
      <c r="X29" s="1098"/>
      <c r="Y29" s="1092"/>
      <c r="Z29" s="1093"/>
      <c r="AA29" s="1093"/>
      <c r="AB29" s="1093"/>
      <c r="AC29" s="1093"/>
      <c r="AD29" s="1093"/>
      <c r="AE29" s="1093"/>
      <c r="AF29" s="1093"/>
      <c r="AG29" s="1093"/>
      <c r="AH29" s="1093"/>
      <c r="AI29" s="1094"/>
      <c r="AJ29" s="1068"/>
      <c r="AK29" s="1068"/>
      <c r="AL29" s="1068"/>
      <c r="AM29" s="1069"/>
      <c r="AN29" s="1069"/>
      <c r="AO29" s="1069"/>
      <c r="AP29" s="1069"/>
      <c r="AQ29" s="1069"/>
      <c r="AR29" s="1069"/>
      <c r="AS29" s="1069"/>
      <c r="AT29" s="1069"/>
      <c r="AU29" s="1069"/>
      <c r="AV29" s="1069"/>
      <c r="BB29" s="317"/>
      <c r="BC29" s="317"/>
      <c r="BD29" s="317"/>
      <c r="BE29" s="317"/>
      <c r="BF29" s="317"/>
      <c r="BG29" s="317"/>
      <c r="BH29" s="317"/>
      <c r="BI29" s="317"/>
      <c r="BJ29" s="317"/>
      <c r="BK29" s="317"/>
      <c r="BL29" s="317"/>
    </row>
    <row r="30" spans="1:64" s="58" customFormat="1" ht="20.25" customHeight="1">
      <c r="A30" s="45"/>
      <c r="B30" s="1024"/>
      <c r="C30" s="1024"/>
      <c r="D30" s="1105"/>
      <c r="E30" s="1106"/>
      <c r="F30" s="1106"/>
      <c r="G30" s="1106"/>
      <c r="H30" s="1106"/>
      <c r="I30" s="1106"/>
      <c r="J30" s="1106"/>
      <c r="K30" s="1106"/>
      <c r="L30" s="1106"/>
      <c r="M30" s="1106"/>
      <c r="N30" s="1106"/>
      <c r="O30" s="1106"/>
      <c r="P30" s="1106"/>
      <c r="Q30" s="1106"/>
      <c r="R30" s="1106"/>
      <c r="S30" s="1107"/>
      <c r="T30" s="1098"/>
      <c r="U30" s="1098"/>
      <c r="V30" s="1098"/>
      <c r="W30" s="1098"/>
      <c r="X30" s="1098"/>
      <c r="Y30" s="1095"/>
      <c r="Z30" s="1096"/>
      <c r="AA30" s="1096"/>
      <c r="AB30" s="1096"/>
      <c r="AC30" s="1096"/>
      <c r="AD30" s="1096"/>
      <c r="AE30" s="1096"/>
      <c r="AF30" s="1096"/>
      <c r="AG30" s="1096"/>
      <c r="AH30" s="1096"/>
      <c r="AI30" s="1097"/>
      <c r="AJ30" s="1068"/>
      <c r="AK30" s="1068"/>
      <c r="AL30" s="1068"/>
      <c r="AM30" s="1069"/>
      <c r="AN30" s="1069"/>
      <c r="AO30" s="1069"/>
      <c r="AP30" s="1069"/>
      <c r="AQ30" s="1069"/>
      <c r="AR30" s="1069"/>
      <c r="AS30" s="1069"/>
      <c r="AT30" s="1069"/>
      <c r="AU30" s="1069"/>
      <c r="AV30" s="1069"/>
      <c r="BB30" s="317"/>
      <c r="BC30" s="317"/>
      <c r="BD30" s="317"/>
      <c r="BE30" s="317"/>
      <c r="BF30" s="317"/>
      <c r="BG30" s="317"/>
      <c r="BH30" s="317"/>
      <c r="BI30" s="317"/>
      <c r="BJ30" s="317"/>
      <c r="BK30" s="317"/>
      <c r="BL30" s="317"/>
    </row>
    <row r="31" spans="1:64" s="58" customFormat="1" ht="20.25" customHeight="1">
      <c r="A31" s="45"/>
      <c r="B31" s="1024" t="s">
        <v>73</v>
      </c>
      <c r="C31" s="1024"/>
      <c r="D31" s="1099">
        <f>IF(Invest!D42=0,"",Invest!D42)</f>
      </c>
      <c r="E31" s="1100"/>
      <c r="F31" s="1100"/>
      <c r="G31" s="1100"/>
      <c r="H31" s="1100"/>
      <c r="I31" s="1100"/>
      <c r="J31" s="1100"/>
      <c r="K31" s="1100"/>
      <c r="L31" s="1100"/>
      <c r="M31" s="1100"/>
      <c r="N31" s="1100"/>
      <c r="O31" s="1100"/>
      <c r="P31" s="1100"/>
      <c r="Q31" s="1100"/>
      <c r="R31" s="1100"/>
      <c r="S31" s="1101"/>
      <c r="T31" s="1098">
        <f>Invest!BK42</f>
        <v>0</v>
      </c>
      <c r="U31" s="1098"/>
      <c r="V31" s="1098"/>
      <c r="W31" s="1098"/>
      <c r="X31" s="1098"/>
      <c r="Y31" s="1089">
        <f>Invest!BP42</f>
        <v>0</v>
      </c>
      <c r="Z31" s="1090"/>
      <c r="AA31" s="1090"/>
      <c r="AB31" s="1090"/>
      <c r="AC31" s="1090"/>
      <c r="AD31" s="1090"/>
      <c r="AE31" s="1090"/>
      <c r="AF31" s="1090"/>
      <c r="AG31" s="1090"/>
      <c r="AH31" s="1090"/>
      <c r="AI31" s="1091"/>
      <c r="AJ31" s="1068">
        <v>0.5</v>
      </c>
      <c r="AK31" s="1068"/>
      <c r="AL31" s="1068"/>
      <c r="AM31" s="1069">
        <f>Y31*AJ31</f>
        <v>0</v>
      </c>
      <c r="AN31" s="1069"/>
      <c r="AO31" s="1069"/>
      <c r="AP31" s="1069"/>
      <c r="AQ31" s="1069"/>
      <c r="AR31" s="1069"/>
      <c r="AS31" s="1069"/>
      <c r="AT31" s="1069"/>
      <c r="AU31" s="1069"/>
      <c r="AV31" s="1069"/>
      <c r="BB31" s="317"/>
      <c r="BC31" s="317"/>
      <c r="BD31" s="317"/>
      <c r="BE31" s="317"/>
      <c r="BF31" s="317"/>
      <c r="BG31" s="317"/>
      <c r="BH31" s="317"/>
      <c r="BI31" s="317"/>
      <c r="BJ31" s="317"/>
      <c r="BK31" s="317"/>
      <c r="BL31" s="317"/>
    </row>
    <row r="32" spans="1:64" s="58" customFormat="1" ht="20.25" customHeight="1">
      <c r="A32" s="45"/>
      <c r="B32" s="1024"/>
      <c r="C32" s="1024"/>
      <c r="D32" s="1102"/>
      <c r="E32" s="1103"/>
      <c r="F32" s="1103"/>
      <c r="G32" s="1103"/>
      <c r="H32" s="1103"/>
      <c r="I32" s="1103"/>
      <c r="J32" s="1103"/>
      <c r="K32" s="1103"/>
      <c r="L32" s="1103"/>
      <c r="M32" s="1103"/>
      <c r="N32" s="1103"/>
      <c r="O32" s="1103"/>
      <c r="P32" s="1103"/>
      <c r="Q32" s="1103"/>
      <c r="R32" s="1103"/>
      <c r="S32" s="1104"/>
      <c r="T32" s="1098"/>
      <c r="U32" s="1098"/>
      <c r="V32" s="1098"/>
      <c r="W32" s="1098"/>
      <c r="X32" s="1098"/>
      <c r="Y32" s="1092"/>
      <c r="Z32" s="1093"/>
      <c r="AA32" s="1093"/>
      <c r="AB32" s="1093"/>
      <c r="AC32" s="1093"/>
      <c r="AD32" s="1093"/>
      <c r="AE32" s="1093"/>
      <c r="AF32" s="1093"/>
      <c r="AG32" s="1093"/>
      <c r="AH32" s="1093"/>
      <c r="AI32" s="1094"/>
      <c r="AJ32" s="1068"/>
      <c r="AK32" s="1068"/>
      <c r="AL32" s="1068"/>
      <c r="AM32" s="1069"/>
      <c r="AN32" s="1069"/>
      <c r="AO32" s="1069"/>
      <c r="AP32" s="1069"/>
      <c r="AQ32" s="1069"/>
      <c r="AR32" s="1069"/>
      <c r="AS32" s="1069"/>
      <c r="AT32" s="1069"/>
      <c r="AU32" s="1069"/>
      <c r="AV32" s="1069"/>
      <c r="BB32" s="317"/>
      <c r="BC32" s="317"/>
      <c r="BD32" s="317"/>
      <c r="BE32" s="317"/>
      <c r="BF32" s="317"/>
      <c r="BG32" s="317"/>
      <c r="BH32" s="317"/>
      <c r="BI32" s="317"/>
      <c r="BJ32" s="317"/>
      <c r="BK32" s="317"/>
      <c r="BL32" s="317"/>
    </row>
    <row r="33" spans="1:64" s="58" customFormat="1" ht="20.25" customHeight="1">
      <c r="A33" s="45"/>
      <c r="B33" s="1024"/>
      <c r="C33" s="1024"/>
      <c r="D33" s="1105"/>
      <c r="E33" s="1106"/>
      <c r="F33" s="1106"/>
      <c r="G33" s="1106"/>
      <c r="H33" s="1106"/>
      <c r="I33" s="1106"/>
      <c r="J33" s="1106"/>
      <c r="K33" s="1106"/>
      <c r="L33" s="1106"/>
      <c r="M33" s="1106"/>
      <c r="N33" s="1106"/>
      <c r="O33" s="1106"/>
      <c r="P33" s="1106"/>
      <c r="Q33" s="1106"/>
      <c r="R33" s="1106"/>
      <c r="S33" s="1107"/>
      <c r="T33" s="1098"/>
      <c r="U33" s="1098"/>
      <c r="V33" s="1098"/>
      <c r="W33" s="1098"/>
      <c r="X33" s="1098"/>
      <c r="Y33" s="1095"/>
      <c r="Z33" s="1096"/>
      <c r="AA33" s="1096"/>
      <c r="AB33" s="1096"/>
      <c r="AC33" s="1096"/>
      <c r="AD33" s="1096"/>
      <c r="AE33" s="1096"/>
      <c r="AF33" s="1096"/>
      <c r="AG33" s="1096"/>
      <c r="AH33" s="1096"/>
      <c r="AI33" s="1097"/>
      <c r="AJ33" s="1068"/>
      <c r="AK33" s="1068"/>
      <c r="AL33" s="1068"/>
      <c r="AM33" s="1069"/>
      <c r="AN33" s="1069"/>
      <c r="AO33" s="1069"/>
      <c r="AP33" s="1069"/>
      <c r="AQ33" s="1069"/>
      <c r="AR33" s="1069"/>
      <c r="AS33" s="1069"/>
      <c r="AT33" s="1069"/>
      <c r="AU33" s="1069"/>
      <c r="AV33" s="1069"/>
      <c r="BB33" s="317"/>
      <c r="BC33" s="317"/>
      <c r="BD33" s="317"/>
      <c r="BE33" s="317"/>
      <c r="BF33" s="317"/>
      <c r="BG33" s="317"/>
      <c r="BH33" s="317"/>
      <c r="BI33" s="317"/>
      <c r="BJ33" s="317"/>
      <c r="BK33" s="317"/>
      <c r="BL33" s="317"/>
    </row>
    <row r="34" spans="1:64" s="58" customFormat="1" ht="20.25" customHeight="1">
      <c r="A34" s="3"/>
      <c r="B34" s="1024" t="s">
        <v>74</v>
      </c>
      <c r="C34" s="1024"/>
      <c r="D34" s="1099">
        <f>IF(Invest!D48=0,"",Invest!D48)</f>
      </c>
      <c r="E34" s="1100"/>
      <c r="F34" s="1100"/>
      <c r="G34" s="1100"/>
      <c r="H34" s="1100"/>
      <c r="I34" s="1100"/>
      <c r="J34" s="1100"/>
      <c r="K34" s="1100"/>
      <c r="L34" s="1100"/>
      <c r="M34" s="1100"/>
      <c r="N34" s="1100"/>
      <c r="O34" s="1100"/>
      <c r="P34" s="1100"/>
      <c r="Q34" s="1100"/>
      <c r="R34" s="1100"/>
      <c r="S34" s="1101"/>
      <c r="T34" s="1098">
        <f>Invest!BK48</f>
        <v>0</v>
      </c>
      <c r="U34" s="1098"/>
      <c r="V34" s="1098"/>
      <c r="W34" s="1098"/>
      <c r="X34" s="1098"/>
      <c r="Y34" s="1089">
        <f>Invest!BP48</f>
        <v>0</v>
      </c>
      <c r="Z34" s="1090"/>
      <c r="AA34" s="1090"/>
      <c r="AB34" s="1090"/>
      <c r="AC34" s="1090"/>
      <c r="AD34" s="1090"/>
      <c r="AE34" s="1090"/>
      <c r="AF34" s="1090"/>
      <c r="AG34" s="1090"/>
      <c r="AH34" s="1090"/>
      <c r="AI34" s="1091"/>
      <c r="AJ34" s="1068">
        <v>0.5</v>
      </c>
      <c r="AK34" s="1068"/>
      <c r="AL34" s="1068"/>
      <c r="AM34" s="1069">
        <f>Y34*AJ34</f>
        <v>0</v>
      </c>
      <c r="AN34" s="1069"/>
      <c r="AO34" s="1069"/>
      <c r="AP34" s="1069"/>
      <c r="AQ34" s="1069"/>
      <c r="AR34" s="1069"/>
      <c r="AS34" s="1069"/>
      <c r="AT34" s="1069"/>
      <c r="AU34" s="1069"/>
      <c r="AV34" s="1069"/>
      <c r="BB34" s="317"/>
      <c r="BC34" s="317"/>
      <c r="BD34" s="317"/>
      <c r="BE34" s="317"/>
      <c r="BF34" s="317"/>
      <c r="BG34" s="317"/>
      <c r="BH34" s="317"/>
      <c r="BI34" s="317"/>
      <c r="BJ34" s="317"/>
      <c r="BK34" s="317"/>
      <c r="BL34" s="317"/>
    </row>
    <row r="35" spans="1:64" s="58" customFormat="1" ht="20.25" customHeight="1">
      <c r="A35" s="317"/>
      <c r="B35" s="1024"/>
      <c r="C35" s="1024"/>
      <c r="D35" s="1102"/>
      <c r="E35" s="1103"/>
      <c r="F35" s="1103"/>
      <c r="G35" s="1103"/>
      <c r="H35" s="1103"/>
      <c r="I35" s="1103"/>
      <c r="J35" s="1103"/>
      <c r="K35" s="1103"/>
      <c r="L35" s="1103"/>
      <c r="M35" s="1103"/>
      <c r="N35" s="1103"/>
      <c r="O35" s="1103"/>
      <c r="P35" s="1103"/>
      <c r="Q35" s="1103"/>
      <c r="R35" s="1103"/>
      <c r="S35" s="1104"/>
      <c r="T35" s="1098"/>
      <c r="U35" s="1098"/>
      <c r="V35" s="1098"/>
      <c r="W35" s="1098"/>
      <c r="X35" s="1098"/>
      <c r="Y35" s="1092"/>
      <c r="Z35" s="1093"/>
      <c r="AA35" s="1093"/>
      <c r="AB35" s="1093"/>
      <c r="AC35" s="1093"/>
      <c r="AD35" s="1093"/>
      <c r="AE35" s="1093"/>
      <c r="AF35" s="1093"/>
      <c r="AG35" s="1093"/>
      <c r="AH35" s="1093"/>
      <c r="AI35" s="1094"/>
      <c r="AJ35" s="1068"/>
      <c r="AK35" s="1068"/>
      <c r="AL35" s="1068"/>
      <c r="AM35" s="1069"/>
      <c r="AN35" s="1069"/>
      <c r="AO35" s="1069"/>
      <c r="AP35" s="1069"/>
      <c r="AQ35" s="1069"/>
      <c r="AR35" s="1069"/>
      <c r="AS35" s="1069"/>
      <c r="AT35" s="1069"/>
      <c r="AU35" s="1069"/>
      <c r="AV35" s="1069"/>
      <c r="BB35" s="317"/>
      <c r="BC35" s="317"/>
      <c r="BD35" s="317"/>
      <c r="BE35" s="317"/>
      <c r="BF35" s="317"/>
      <c r="BG35" s="317"/>
      <c r="BH35" s="317"/>
      <c r="BI35" s="317"/>
      <c r="BJ35" s="317"/>
      <c r="BK35" s="317"/>
      <c r="BL35" s="317"/>
    </row>
    <row r="36" spans="1:64" s="58" customFormat="1" ht="20.25" customHeight="1">
      <c r="A36" s="317"/>
      <c r="B36" s="1024"/>
      <c r="C36" s="1024"/>
      <c r="D36" s="1105"/>
      <c r="E36" s="1106"/>
      <c r="F36" s="1106"/>
      <c r="G36" s="1106"/>
      <c r="H36" s="1106"/>
      <c r="I36" s="1106"/>
      <c r="J36" s="1106"/>
      <c r="K36" s="1106"/>
      <c r="L36" s="1106"/>
      <c r="M36" s="1106"/>
      <c r="N36" s="1106"/>
      <c r="O36" s="1106"/>
      <c r="P36" s="1106"/>
      <c r="Q36" s="1106"/>
      <c r="R36" s="1106"/>
      <c r="S36" s="1107"/>
      <c r="T36" s="1098"/>
      <c r="U36" s="1098"/>
      <c r="V36" s="1098"/>
      <c r="W36" s="1098"/>
      <c r="X36" s="1098"/>
      <c r="Y36" s="1095"/>
      <c r="Z36" s="1096"/>
      <c r="AA36" s="1096"/>
      <c r="AB36" s="1096"/>
      <c r="AC36" s="1096"/>
      <c r="AD36" s="1096"/>
      <c r="AE36" s="1096"/>
      <c r="AF36" s="1096"/>
      <c r="AG36" s="1096"/>
      <c r="AH36" s="1096"/>
      <c r="AI36" s="1097"/>
      <c r="AJ36" s="1068"/>
      <c r="AK36" s="1068"/>
      <c r="AL36" s="1068"/>
      <c r="AM36" s="1069"/>
      <c r="AN36" s="1069"/>
      <c r="AO36" s="1069"/>
      <c r="AP36" s="1069"/>
      <c r="AQ36" s="1069"/>
      <c r="AR36" s="1069"/>
      <c r="AS36" s="1069"/>
      <c r="AT36" s="1069"/>
      <c r="AU36" s="1069"/>
      <c r="AV36" s="1069"/>
      <c r="BB36" s="317"/>
      <c r="BC36" s="317"/>
      <c r="BD36" s="317"/>
      <c r="BE36" s="317"/>
      <c r="BF36" s="317"/>
      <c r="BG36" s="317"/>
      <c r="BH36" s="317"/>
      <c r="BI36" s="317"/>
      <c r="BJ36" s="317"/>
      <c r="BK36" s="317"/>
      <c r="BL36" s="317"/>
    </row>
    <row r="37" spans="1:48" s="3" customFormat="1" ht="20.25" customHeight="1">
      <c r="A37" s="317"/>
      <c r="B37" s="1024" t="s">
        <v>75</v>
      </c>
      <c r="C37" s="1024"/>
      <c r="D37" s="1099">
        <f>IF(Invest!D54=0,"",Invest!D54)</f>
      </c>
      <c r="E37" s="1100"/>
      <c r="F37" s="1100"/>
      <c r="G37" s="1100"/>
      <c r="H37" s="1100"/>
      <c r="I37" s="1100"/>
      <c r="J37" s="1100"/>
      <c r="K37" s="1100"/>
      <c r="L37" s="1100"/>
      <c r="M37" s="1100"/>
      <c r="N37" s="1100"/>
      <c r="O37" s="1100"/>
      <c r="P37" s="1100"/>
      <c r="Q37" s="1100"/>
      <c r="R37" s="1100"/>
      <c r="S37" s="1101"/>
      <c r="T37" s="1098">
        <f>Invest!BK54</f>
        <v>0</v>
      </c>
      <c r="U37" s="1098"/>
      <c r="V37" s="1098"/>
      <c r="W37" s="1098"/>
      <c r="X37" s="1098"/>
      <c r="Y37" s="1089">
        <f>Invest!BP54</f>
        <v>0</v>
      </c>
      <c r="Z37" s="1090"/>
      <c r="AA37" s="1090"/>
      <c r="AB37" s="1090"/>
      <c r="AC37" s="1090"/>
      <c r="AD37" s="1090"/>
      <c r="AE37" s="1090"/>
      <c r="AF37" s="1090"/>
      <c r="AG37" s="1090"/>
      <c r="AH37" s="1090"/>
      <c r="AI37" s="1091"/>
      <c r="AJ37" s="1068">
        <v>0.5</v>
      </c>
      <c r="AK37" s="1068"/>
      <c r="AL37" s="1068"/>
      <c r="AM37" s="1069">
        <f>Y37*AJ37</f>
        <v>0</v>
      </c>
      <c r="AN37" s="1069"/>
      <c r="AO37" s="1069"/>
      <c r="AP37" s="1069"/>
      <c r="AQ37" s="1069"/>
      <c r="AR37" s="1069"/>
      <c r="AS37" s="1069"/>
      <c r="AT37" s="1069"/>
      <c r="AU37" s="1069"/>
      <c r="AV37" s="1069"/>
    </row>
    <row r="38" spans="1:64" s="58" customFormat="1" ht="20.25" customHeight="1">
      <c r="A38" s="317"/>
      <c r="B38" s="1024"/>
      <c r="C38" s="1024"/>
      <c r="D38" s="1102"/>
      <c r="E38" s="1103"/>
      <c r="F38" s="1103"/>
      <c r="G38" s="1103"/>
      <c r="H38" s="1103"/>
      <c r="I38" s="1103"/>
      <c r="J38" s="1103"/>
      <c r="K38" s="1103"/>
      <c r="L38" s="1103"/>
      <c r="M38" s="1103"/>
      <c r="N38" s="1103"/>
      <c r="O38" s="1103"/>
      <c r="P38" s="1103"/>
      <c r="Q38" s="1103"/>
      <c r="R38" s="1103"/>
      <c r="S38" s="1104"/>
      <c r="T38" s="1098"/>
      <c r="U38" s="1098"/>
      <c r="V38" s="1098"/>
      <c r="W38" s="1098"/>
      <c r="X38" s="1098"/>
      <c r="Y38" s="1092"/>
      <c r="Z38" s="1093"/>
      <c r="AA38" s="1093"/>
      <c r="AB38" s="1093"/>
      <c r="AC38" s="1093"/>
      <c r="AD38" s="1093"/>
      <c r="AE38" s="1093"/>
      <c r="AF38" s="1093"/>
      <c r="AG38" s="1093"/>
      <c r="AH38" s="1093"/>
      <c r="AI38" s="1094"/>
      <c r="AJ38" s="1068"/>
      <c r="AK38" s="1068"/>
      <c r="AL38" s="1068"/>
      <c r="AM38" s="1069"/>
      <c r="AN38" s="1069"/>
      <c r="AO38" s="1069"/>
      <c r="AP38" s="1069"/>
      <c r="AQ38" s="1069"/>
      <c r="AR38" s="1069"/>
      <c r="AS38" s="1069"/>
      <c r="AT38" s="1069"/>
      <c r="AU38" s="1069"/>
      <c r="AV38" s="1069"/>
      <c r="BB38" s="317"/>
      <c r="BC38" s="317"/>
      <c r="BD38" s="317"/>
      <c r="BE38" s="317"/>
      <c r="BF38" s="317"/>
      <c r="BG38" s="317"/>
      <c r="BH38" s="317"/>
      <c r="BI38" s="317"/>
      <c r="BJ38" s="317"/>
      <c r="BK38" s="317"/>
      <c r="BL38" s="317"/>
    </row>
    <row r="39" spans="2:64" s="58" customFormat="1" ht="20.25" customHeight="1">
      <c r="B39" s="1024"/>
      <c r="C39" s="1024"/>
      <c r="D39" s="1105"/>
      <c r="E39" s="1106"/>
      <c r="F39" s="1106"/>
      <c r="G39" s="1106"/>
      <c r="H39" s="1106"/>
      <c r="I39" s="1106"/>
      <c r="J39" s="1106"/>
      <c r="K39" s="1106"/>
      <c r="L39" s="1106"/>
      <c r="M39" s="1106"/>
      <c r="N39" s="1106"/>
      <c r="O39" s="1106"/>
      <c r="P39" s="1106"/>
      <c r="Q39" s="1106"/>
      <c r="R39" s="1106"/>
      <c r="S39" s="1107"/>
      <c r="T39" s="1098"/>
      <c r="U39" s="1098"/>
      <c r="V39" s="1098"/>
      <c r="W39" s="1098"/>
      <c r="X39" s="1098"/>
      <c r="Y39" s="1095"/>
      <c r="Z39" s="1096"/>
      <c r="AA39" s="1096"/>
      <c r="AB39" s="1096"/>
      <c r="AC39" s="1096"/>
      <c r="AD39" s="1096"/>
      <c r="AE39" s="1096"/>
      <c r="AF39" s="1096"/>
      <c r="AG39" s="1096"/>
      <c r="AH39" s="1096"/>
      <c r="AI39" s="1097"/>
      <c r="AJ39" s="1068"/>
      <c r="AK39" s="1068"/>
      <c r="AL39" s="1068"/>
      <c r="AM39" s="1069"/>
      <c r="AN39" s="1069"/>
      <c r="AO39" s="1069"/>
      <c r="AP39" s="1069"/>
      <c r="AQ39" s="1069"/>
      <c r="AR39" s="1069"/>
      <c r="AS39" s="1069"/>
      <c r="AT39" s="1069"/>
      <c r="AU39" s="1069"/>
      <c r="AV39" s="1069"/>
      <c r="BB39" s="317"/>
      <c r="BC39" s="317"/>
      <c r="BD39" s="317"/>
      <c r="BE39" s="317"/>
      <c r="BF39" s="317"/>
      <c r="BG39" s="317"/>
      <c r="BH39" s="317"/>
      <c r="BI39" s="317"/>
      <c r="BJ39" s="317"/>
      <c r="BK39" s="317"/>
      <c r="BL39" s="317"/>
    </row>
    <row r="40" spans="1:64" s="58" customFormat="1" ht="20.25" customHeight="1">
      <c r="A40" s="3"/>
      <c r="B40" s="1024" t="s">
        <v>76</v>
      </c>
      <c r="C40" s="1024"/>
      <c r="D40" s="1099">
        <f>IF(Invest!D60=0,"",Invest!D60)</f>
      </c>
      <c r="E40" s="1100"/>
      <c r="F40" s="1100"/>
      <c r="G40" s="1100"/>
      <c r="H40" s="1100"/>
      <c r="I40" s="1100"/>
      <c r="J40" s="1100"/>
      <c r="K40" s="1100"/>
      <c r="L40" s="1100"/>
      <c r="M40" s="1100"/>
      <c r="N40" s="1100"/>
      <c r="O40" s="1100"/>
      <c r="P40" s="1100"/>
      <c r="Q40" s="1100"/>
      <c r="R40" s="1100"/>
      <c r="S40" s="1101"/>
      <c r="T40" s="1098">
        <f>Invest!BK60</f>
        <v>0</v>
      </c>
      <c r="U40" s="1098"/>
      <c r="V40" s="1098"/>
      <c r="W40" s="1098"/>
      <c r="X40" s="1098"/>
      <c r="Y40" s="1089">
        <f>Invest!BP60</f>
        <v>0</v>
      </c>
      <c r="Z40" s="1090"/>
      <c r="AA40" s="1090"/>
      <c r="AB40" s="1090"/>
      <c r="AC40" s="1090"/>
      <c r="AD40" s="1090"/>
      <c r="AE40" s="1090"/>
      <c r="AF40" s="1090"/>
      <c r="AG40" s="1090"/>
      <c r="AH40" s="1090"/>
      <c r="AI40" s="1091"/>
      <c r="AJ40" s="1068">
        <v>0.5</v>
      </c>
      <c r="AK40" s="1068"/>
      <c r="AL40" s="1068"/>
      <c r="AM40" s="1069">
        <f>Y40*AJ40</f>
        <v>0</v>
      </c>
      <c r="AN40" s="1069"/>
      <c r="AO40" s="1069"/>
      <c r="AP40" s="1069"/>
      <c r="AQ40" s="1069"/>
      <c r="AR40" s="1069"/>
      <c r="AS40" s="1069"/>
      <c r="AT40" s="1069"/>
      <c r="AU40" s="1069"/>
      <c r="AV40" s="1069"/>
      <c r="BB40" s="317"/>
      <c r="BC40" s="317"/>
      <c r="BD40" s="317"/>
      <c r="BE40" s="317"/>
      <c r="BF40" s="317"/>
      <c r="BG40" s="317"/>
      <c r="BH40" s="317"/>
      <c r="BI40" s="317"/>
      <c r="BJ40" s="317"/>
      <c r="BK40" s="317"/>
      <c r="BL40" s="317"/>
    </row>
    <row r="41" spans="1:64" s="58" customFormat="1" ht="20.25" customHeight="1">
      <c r="A41" s="317"/>
      <c r="B41" s="1024"/>
      <c r="C41" s="1024"/>
      <c r="D41" s="1102"/>
      <c r="E41" s="1103"/>
      <c r="F41" s="1103"/>
      <c r="G41" s="1103"/>
      <c r="H41" s="1103"/>
      <c r="I41" s="1103"/>
      <c r="J41" s="1103"/>
      <c r="K41" s="1103"/>
      <c r="L41" s="1103"/>
      <c r="M41" s="1103"/>
      <c r="N41" s="1103"/>
      <c r="O41" s="1103"/>
      <c r="P41" s="1103"/>
      <c r="Q41" s="1103"/>
      <c r="R41" s="1103"/>
      <c r="S41" s="1104"/>
      <c r="T41" s="1098"/>
      <c r="U41" s="1098"/>
      <c r="V41" s="1098"/>
      <c r="W41" s="1098"/>
      <c r="X41" s="1098"/>
      <c r="Y41" s="1092"/>
      <c r="Z41" s="1093"/>
      <c r="AA41" s="1093"/>
      <c r="AB41" s="1093"/>
      <c r="AC41" s="1093"/>
      <c r="AD41" s="1093"/>
      <c r="AE41" s="1093"/>
      <c r="AF41" s="1093"/>
      <c r="AG41" s="1093"/>
      <c r="AH41" s="1093"/>
      <c r="AI41" s="1094"/>
      <c r="AJ41" s="1068"/>
      <c r="AK41" s="1068"/>
      <c r="AL41" s="1068"/>
      <c r="AM41" s="1069"/>
      <c r="AN41" s="1069"/>
      <c r="AO41" s="1069"/>
      <c r="AP41" s="1069"/>
      <c r="AQ41" s="1069"/>
      <c r="AR41" s="1069"/>
      <c r="AS41" s="1069"/>
      <c r="AT41" s="1069"/>
      <c r="AU41" s="1069"/>
      <c r="AV41" s="1069"/>
      <c r="BB41" s="317"/>
      <c r="BC41" s="317"/>
      <c r="BD41" s="317"/>
      <c r="BE41" s="317"/>
      <c r="BF41" s="317"/>
      <c r="BG41" s="317"/>
      <c r="BH41" s="317"/>
      <c r="BI41" s="317"/>
      <c r="BJ41" s="317"/>
      <c r="BK41" s="317"/>
      <c r="BL41" s="317"/>
    </row>
    <row r="42" spans="1:64" s="58" customFormat="1" ht="20.25" customHeight="1">
      <c r="A42" s="317"/>
      <c r="B42" s="1024"/>
      <c r="C42" s="1024"/>
      <c r="D42" s="1105"/>
      <c r="E42" s="1106"/>
      <c r="F42" s="1106"/>
      <c r="G42" s="1106"/>
      <c r="H42" s="1106"/>
      <c r="I42" s="1106"/>
      <c r="J42" s="1106"/>
      <c r="K42" s="1106"/>
      <c r="L42" s="1106"/>
      <c r="M42" s="1106"/>
      <c r="N42" s="1106"/>
      <c r="O42" s="1106"/>
      <c r="P42" s="1106"/>
      <c r="Q42" s="1106"/>
      <c r="R42" s="1106"/>
      <c r="S42" s="1107"/>
      <c r="T42" s="1098"/>
      <c r="U42" s="1098"/>
      <c r="V42" s="1098"/>
      <c r="W42" s="1098"/>
      <c r="X42" s="1098"/>
      <c r="Y42" s="1095"/>
      <c r="Z42" s="1096"/>
      <c r="AA42" s="1096"/>
      <c r="AB42" s="1096"/>
      <c r="AC42" s="1096"/>
      <c r="AD42" s="1096"/>
      <c r="AE42" s="1096"/>
      <c r="AF42" s="1096"/>
      <c r="AG42" s="1096"/>
      <c r="AH42" s="1096"/>
      <c r="AI42" s="1097"/>
      <c r="AJ42" s="1068"/>
      <c r="AK42" s="1068"/>
      <c r="AL42" s="1068"/>
      <c r="AM42" s="1069"/>
      <c r="AN42" s="1069"/>
      <c r="AO42" s="1069"/>
      <c r="AP42" s="1069"/>
      <c r="AQ42" s="1069"/>
      <c r="AR42" s="1069"/>
      <c r="AS42" s="1069"/>
      <c r="AT42" s="1069"/>
      <c r="AU42" s="1069"/>
      <c r="AV42" s="1069"/>
      <c r="BB42" s="317"/>
      <c r="BC42" s="317"/>
      <c r="BD42" s="317"/>
      <c r="BE42" s="317"/>
      <c r="BF42" s="317"/>
      <c r="BG42" s="317"/>
      <c r="BH42" s="317"/>
      <c r="BI42" s="317"/>
      <c r="BJ42" s="317"/>
      <c r="BK42" s="317"/>
      <c r="BL42" s="317"/>
    </row>
    <row r="43" spans="1:48" s="3" customFormat="1" ht="20.25" customHeight="1">
      <c r="A43" s="317"/>
      <c r="B43" s="1024" t="s">
        <v>77</v>
      </c>
      <c r="C43" s="1024"/>
      <c r="D43" s="1099">
        <f>IF(Invest!D66=0,"",Invest!D66)</f>
      </c>
      <c r="E43" s="1100"/>
      <c r="F43" s="1100"/>
      <c r="G43" s="1100"/>
      <c r="H43" s="1100"/>
      <c r="I43" s="1100"/>
      <c r="J43" s="1100"/>
      <c r="K43" s="1100"/>
      <c r="L43" s="1100"/>
      <c r="M43" s="1100"/>
      <c r="N43" s="1100"/>
      <c r="O43" s="1100"/>
      <c r="P43" s="1100"/>
      <c r="Q43" s="1100"/>
      <c r="R43" s="1100"/>
      <c r="S43" s="1101"/>
      <c r="T43" s="1098">
        <f>Invest!BK66</f>
        <v>0</v>
      </c>
      <c r="U43" s="1098"/>
      <c r="V43" s="1098"/>
      <c r="W43" s="1098"/>
      <c r="X43" s="1098"/>
      <c r="Y43" s="1089">
        <f>Invest!BP66</f>
        <v>0</v>
      </c>
      <c r="Z43" s="1090"/>
      <c r="AA43" s="1090"/>
      <c r="AB43" s="1090"/>
      <c r="AC43" s="1090"/>
      <c r="AD43" s="1090"/>
      <c r="AE43" s="1090"/>
      <c r="AF43" s="1090"/>
      <c r="AG43" s="1090"/>
      <c r="AH43" s="1090"/>
      <c r="AI43" s="1091"/>
      <c r="AJ43" s="1068">
        <v>0.5</v>
      </c>
      <c r="AK43" s="1068"/>
      <c r="AL43" s="1068"/>
      <c r="AM43" s="1069">
        <f>Y43*AJ43</f>
        <v>0</v>
      </c>
      <c r="AN43" s="1069"/>
      <c r="AO43" s="1069"/>
      <c r="AP43" s="1069"/>
      <c r="AQ43" s="1069"/>
      <c r="AR43" s="1069"/>
      <c r="AS43" s="1069"/>
      <c r="AT43" s="1069"/>
      <c r="AU43" s="1069"/>
      <c r="AV43" s="1069"/>
    </row>
    <row r="44" spans="1:64" s="58" customFormat="1" ht="20.25" customHeight="1">
      <c r="A44" s="317"/>
      <c r="B44" s="1024"/>
      <c r="C44" s="1024"/>
      <c r="D44" s="1102"/>
      <c r="E44" s="1103"/>
      <c r="F44" s="1103"/>
      <c r="G44" s="1103"/>
      <c r="H44" s="1103"/>
      <c r="I44" s="1103"/>
      <c r="J44" s="1103"/>
      <c r="K44" s="1103"/>
      <c r="L44" s="1103"/>
      <c r="M44" s="1103"/>
      <c r="N44" s="1103"/>
      <c r="O44" s="1103"/>
      <c r="P44" s="1103"/>
      <c r="Q44" s="1103"/>
      <c r="R44" s="1103"/>
      <c r="S44" s="1104"/>
      <c r="T44" s="1098"/>
      <c r="U44" s="1098"/>
      <c r="V44" s="1098"/>
      <c r="W44" s="1098"/>
      <c r="X44" s="1098"/>
      <c r="Y44" s="1092"/>
      <c r="Z44" s="1093"/>
      <c r="AA44" s="1093"/>
      <c r="AB44" s="1093"/>
      <c r="AC44" s="1093"/>
      <c r="AD44" s="1093"/>
      <c r="AE44" s="1093"/>
      <c r="AF44" s="1093"/>
      <c r="AG44" s="1093"/>
      <c r="AH44" s="1093"/>
      <c r="AI44" s="1094"/>
      <c r="AJ44" s="1068"/>
      <c r="AK44" s="1068"/>
      <c r="AL44" s="1068"/>
      <c r="AM44" s="1069"/>
      <c r="AN44" s="1069"/>
      <c r="AO44" s="1069"/>
      <c r="AP44" s="1069"/>
      <c r="AQ44" s="1069"/>
      <c r="AR44" s="1069"/>
      <c r="AS44" s="1069"/>
      <c r="AT44" s="1069"/>
      <c r="AU44" s="1069"/>
      <c r="AV44" s="1069"/>
      <c r="BB44" s="317"/>
      <c r="BC44" s="317"/>
      <c r="BD44" s="317"/>
      <c r="BE44" s="317"/>
      <c r="BF44" s="317"/>
      <c r="BG44" s="317"/>
      <c r="BH44" s="317"/>
      <c r="BI44" s="317"/>
      <c r="BJ44" s="317"/>
      <c r="BK44" s="317"/>
      <c r="BL44" s="317"/>
    </row>
    <row r="45" spans="2:64" s="58" customFormat="1" ht="20.25" customHeight="1">
      <c r="B45" s="1024"/>
      <c r="C45" s="1024"/>
      <c r="D45" s="1105"/>
      <c r="E45" s="1106"/>
      <c r="F45" s="1106"/>
      <c r="G45" s="1106"/>
      <c r="H45" s="1106"/>
      <c r="I45" s="1106"/>
      <c r="J45" s="1106"/>
      <c r="K45" s="1106"/>
      <c r="L45" s="1106"/>
      <c r="M45" s="1106"/>
      <c r="N45" s="1106"/>
      <c r="O45" s="1106"/>
      <c r="P45" s="1106"/>
      <c r="Q45" s="1106"/>
      <c r="R45" s="1106"/>
      <c r="S45" s="1107"/>
      <c r="T45" s="1098"/>
      <c r="U45" s="1098"/>
      <c r="V45" s="1098"/>
      <c r="W45" s="1098"/>
      <c r="X45" s="1098"/>
      <c r="Y45" s="1095"/>
      <c r="Z45" s="1096"/>
      <c r="AA45" s="1096"/>
      <c r="AB45" s="1096"/>
      <c r="AC45" s="1096"/>
      <c r="AD45" s="1096"/>
      <c r="AE45" s="1096"/>
      <c r="AF45" s="1096"/>
      <c r="AG45" s="1096"/>
      <c r="AH45" s="1096"/>
      <c r="AI45" s="1097"/>
      <c r="AJ45" s="1068"/>
      <c r="AK45" s="1068"/>
      <c r="AL45" s="1068"/>
      <c r="AM45" s="1069"/>
      <c r="AN45" s="1069"/>
      <c r="AO45" s="1069"/>
      <c r="AP45" s="1069"/>
      <c r="AQ45" s="1069"/>
      <c r="AR45" s="1069"/>
      <c r="AS45" s="1069"/>
      <c r="AT45" s="1069"/>
      <c r="AU45" s="1069"/>
      <c r="AV45" s="1069"/>
      <c r="BB45" s="317"/>
      <c r="BC45" s="317"/>
      <c r="BD45" s="317"/>
      <c r="BE45" s="317"/>
      <c r="BF45" s="317"/>
      <c r="BG45" s="317"/>
      <c r="BH45" s="317"/>
      <c r="BI45" s="317"/>
      <c r="BJ45" s="317"/>
      <c r="BK45" s="317"/>
      <c r="BL45" s="317"/>
    </row>
    <row r="46" spans="2:64" s="58" customFormat="1" ht="20.25" customHeight="1">
      <c r="B46" s="1024" t="s">
        <v>85</v>
      </c>
      <c r="C46" s="1024"/>
      <c r="D46" s="1099">
        <f>IF(Invest!D72=0,"",Invest!D72)</f>
      </c>
      <c r="E46" s="1100"/>
      <c r="F46" s="1100"/>
      <c r="G46" s="1100"/>
      <c r="H46" s="1100"/>
      <c r="I46" s="1100"/>
      <c r="J46" s="1100"/>
      <c r="K46" s="1100"/>
      <c r="L46" s="1100"/>
      <c r="M46" s="1100"/>
      <c r="N46" s="1100"/>
      <c r="O46" s="1100"/>
      <c r="P46" s="1100"/>
      <c r="Q46" s="1100"/>
      <c r="R46" s="1100"/>
      <c r="S46" s="1101"/>
      <c r="T46" s="1098">
        <f>Invest!BK72</f>
        <v>0</v>
      </c>
      <c r="U46" s="1098"/>
      <c r="V46" s="1098"/>
      <c r="W46" s="1098"/>
      <c r="X46" s="1098"/>
      <c r="Y46" s="1089">
        <f>Invest!BP72</f>
        <v>0</v>
      </c>
      <c r="Z46" s="1090"/>
      <c r="AA46" s="1090"/>
      <c r="AB46" s="1090"/>
      <c r="AC46" s="1090"/>
      <c r="AD46" s="1090"/>
      <c r="AE46" s="1090"/>
      <c r="AF46" s="1090"/>
      <c r="AG46" s="1090"/>
      <c r="AH46" s="1090"/>
      <c r="AI46" s="1091"/>
      <c r="AJ46" s="1068">
        <v>0.5</v>
      </c>
      <c r="AK46" s="1068"/>
      <c r="AL46" s="1068"/>
      <c r="AM46" s="1069">
        <f>Y46*AJ46</f>
        <v>0</v>
      </c>
      <c r="AN46" s="1069"/>
      <c r="AO46" s="1069"/>
      <c r="AP46" s="1069"/>
      <c r="AQ46" s="1069"/>
      <c r="AR46" s="1069"/>
      <c r="AS46" s="1069"/>
      <c r="AT46" s="1069"/>
      <c r="AU46" s="1069"/>
      <c r="AV46" s="1069"/>
      <c r="BB46" s="317"/>
      <c r="BC46" s="317"/>
      <c r="BD46" s="317"/>
      <c r="BE46" s="317"/>
      <c r="BF46" s="317"/>
      <c r="BG46" s="317"/>
      <c r="BH46" s="317"/>
      <c r="BI46" s="317"/>
      <c r="BJ46" s="317"/>
      <c r="BK46" s="317"/>
      <c r="BL46" s="317"/>
    </row>
    <row r="47" spans="2:64" s="58" customFormat="1" ht="20.25" customHeight="1">
      <c r="B47" s="1024"/>
      <c r="C47" s="1024"/>
      <c r="D47" s="1102"/>
      <c r="E47" s="1103"/>
      <c r="F47" s="1103"/>
      <c r="G47" s="1103"/>
      <c r="H47" s="1103"/>
      <c r="I47" s="1103"/>
      <c r="J47" s="1103"/>
      <c r="K47" s="1103"/>
      <c r="L47" s="1103"/>
      <c r="M47" s="1103"/>
      <c r="N47" s="1103"/>
      <c r="O47" s="1103"/>
      <c r="P47" s="1103"/>
      <c r="Q47" s="1103"/>
      <c r="R47" s="1103"/>
      <c r="S47" s="1104"/>
      <c r="T47" s="1098"/>
      <c r="U47" s="1098"/>
      <c r="V47" s="1098"/>
      <c r="W47" s="1098"/>
      <c r="X47" s="1098"/>
      <c r="Y47" s="1092"/>
      <c r="Z47" s="1093"/>
      <c r="AA47" s="1093"/>
      <c r="AB47" s="1093"/>
      <c r="AC47" s="1093"/>
      <c r="AD47" s="1093"/>
      <c r="AE47" s="1093"/>
      <c r="AF47" s="1093"/>
      <c r="AG47" s="1093"/>
      <c r="AH47" s="1093"/>
      <c r="AI47" s="1094"/>
      <c r="AJ47" s="1068"/>
      <c r="AK47" s="1068"/>
      <c r="AL47" s="1068"/>
      <c r="AM47" s="1069"/>
      <c r="AN47" s="1069"/>
      <c r="AO47" s="1069"/>
      <c r="AP47" s="1069"/>
      <c r="AQ47" s="1069"/>
      <c r="AR47" s="1069"/>
      <c r="AS47" s="1069"/>
      <c r="AT47" s="1069"/>
      <c r="AU47" s="1069"/>
      <c r="AV47" s="1069"/>
      <c r="BB47" s="317"/>
      <c r="BC47" s="317"/>
      <c r="BD47" s="317"/>
      <c r="BE47" s="317"/>
      <c r="BF47" s="317"/>
      <c r="BG47" s="317"/>
      <c r="BH47" s="317"/>
      <c r="BI47" s="317"/>
      <c r="BJ47" s="317"/>
      <c r="BK47" s="317"/>
      <c r="BL47" s="317"/>
    </row>
    <row r="48" spans="2:64" s="58" customFormat="1" ht="20.25" customHeight="1">
      <c r="B48" s="1024"/>
      <c r="C48" s="1024"/>
      <c r="D48" s="1105"/>
      <c r="E48" s="1106"/>
      <c r="F48" s="1106"/>
      <c r="G48" s="1106"/>
      <c r="H48" s="1106"/>
      <c r="I48" s="1106"/>
      <c r="J48" s="1106"/>
      <c r="K48" s="1106"/>
      <c r="L48" s="1106"/>
      <c r="M48" s="1106"/>
      <c r="N48" s="1106"/>
      <c r="O48" s="1106"/>
      <c r="P48" s="1106"/>
      <c r="Q48" s="1106"/>
      <c r="R48" s="1106"/>
      <c r="S48" s="1107"/>
      <c r="T48" s="1098"/>
      <c r="U48" s="1098"/>
      <c r="V48" s="1098"/>
      <c r="W48" s="1098"/>
      <c r="X48" s="1098"/>
      <c r="Y48" s="1095"/>
      <c r="Z48" s="1096"/>
      <c r="AA48" s="1096"/>
      <c r="AB48" s="1096"/>
      <c r="AC48" s="1096"/>
      <c r="AD48" s="1096"/>
      <c r="AE48" s="1096"/>
      <c r="AF48" s="1096"/>
      <c r="AG48" s="1096"/>
      <c r="AH48" s="1096"/>
      <c r="AI48" s="1097"/>
      <c r="AJ48" s="1068"/>
      <c r="AK48" s="1068"/>
      <c r="AL48" s="1068"/>
      <c r="AM48" s="1069"/>
      <c r="AN48" s="1069"/>
      <c r="AO48" s="1069"/>
      <c r="AP48" s="1069"/>
      <c r="AQ48" s="1069"/>
      <c r="AR48" s="1069"/>
      <c r="AS48" s="1069"/>
      <c r="AT48" s="1069"/>
      <c r="AU48" s="1069"/>
      <c r="AV48" s="1069"/>
      <c r="BB48" s="317"/>
      <c r="BC48" s="317"/>
      <c r="BD48" s="317"/>
      <c r="BE48" s="317"/>
      <c r="BF48" s="317"/>
      <c r="BG48" s="317"/>
      <c r="BH48" s="317"/>
      <c r="BI48" s="317"/>
      <c r="BJ48" s="317"/>
      <c r="BK48" s="317"/>
      <c r="BL48" s="317"/>
    </row>
    <row r="49" spans="2:64" s="58" customFormat="1" ht="20.25" customHeight="1">
      <c r="B49" s="1024" t="s">
        <v>86</v>
      </c>
      <c r="C49" s="1024"/>
      <c r="D49" s="1099">
        <f>IF(Invest!D78=0,"",Invest!D78)</f>
      </c>
      <c r="E49" s="1100"/>
      <c r="F49" s="1100"/>
      <c r="G49" s="1100"/>
      <c r="H49" s="1100"/>
      <c r="I49" s="1100"/>
      <c r="J49" s="1100"/>
      <c r="K49" s="1100"/>
      <c r="L49" s="1100"/>
      <c r="M49" s="1100"/>
      <c r="N49" s="1100"/>
      <c r="O49" s="1100"/>
      <c r="P49" s="1100"/>
      <c r="Q49" s="1100"/>
      <c r="R49" s="1100"/>
      <c r="S49" s="1101"/>
      <c r="T49" s="1098">
        <f>Invest!BK78</f>
        <v>0</v>
      </c>
      <c r="U49" s="1098"/>
      <c r="V49" s="1098"/>
      <c r="W49" s="1098"/>
      <c r="X49" s="1098"/>
      <c r="Y49" s="1089">
        <f>Invest!BP78</f>
        <v>0</v>
      </c>
      <c r="Z49" s="1090"/>
      <c r="AA49" s="1090"/>
      <c r="AB49" s="1090"/>
      <c r="AC49" s="1090"/>
      <c r="AD49" s="1090"/>
      <c r="AE49" s="1090"/>
      <c r="AF49" s="1090"/>
      <c r="AG49" s="1090"/>
      <c r="AH49" s="1090"/>
      <c r="AI49" s="1091"/>
      <c r="AJ49" s="1068">
        <v>0.5</v>
      </c>
      <c r="AK49" s="1068"/>
      <c r="AL49" s="1068"/>
      <c r="AM49" s="1069">
        <f>Y49*AJ49</f>
        <v>0</v>
      </c>
      <c r="AN49" s="1069"/>
      <c r="AO49" s="1069"/>
      <c r="AP49" s="1069"/>
      <c r="AQ49" s="1069"/>
      <c r="AR49" s="1069"/>
      <c r="AS49" s="1069"/>
      <c r="AT49" s="1069"/>
      <c r="AU49" s="1069"/>
      <c r="AV49" s="1069"/>
      <c r="BB49" s="317"/>
      <c r="BC49" s="317"/>
      <c r="BD49" s="317"/>
      <c r="BE49" s="317"/>
      <c r="BF49" s="317"/>
      <c r="BG49" s="317"/>
      <c r="BH49" s="317"/>
      <c r="BI49" s="317"/>
      <c r="BJ49" s="317"/>
      <c r="BK49" s="317"/>
      <c r="BL49" s="317"/>
    </row>
    <row r="50" spans="2:64" s="58" customFormat="1" ht="20.25" customHeight="1">
      <c r="B50" s="1024"/>
      <c r="C50" s="1024"/>
      <c r="D50" s="1102"/>
      <c r="E50" s="1103"/>
      <c r="F50" s="1103"/>
      <c r="G50" s="1103"/>
      <c r="H50" s="1103"/>
      <c r="I50" s="1103"/>
      <c r="J50" s="1103"/>
      <c r="K50" s="1103"/>
      <c r="L50" s="1103"/>
      <c r="M50" s="1103"/>
      <c r="N50" s="1103"/>
      <c r="O50" s="1103"/>
      <c r="P50" s="1103"/>
      <c r="Q50" s="1103"/>
      <c r="R50" s="1103"/>
      <c r="S50" s="1104"/>
      <c r="T50" s="1098"/>
      <c r="U50" s="1098"/>
      <c r="V50" s="1098"/>
      <c r="W50" s="1098"/>
      <c r="X50" s="1098"/>
      <c r="Y50" s="1092"/>
      <c r="Z50" s="1093"/>
      <c r="AA50" s="1093"/>
      <c r="AB50" s="1093"/>
      <c r="AC50" s="1093"/>
      <c r="AD50" s="1093"/>
      <c r="AE50" s="1093"/>
      <c r="AF50" s="1093"/>
      <c r="AG50" s="1093"/>
      <c r="AH50" s="1093"/>
      <c r="AI50" s="1094"/>
      <c r="AJ50" s="1068"/>
      <c r="AK50" s="1068"/>
      <c r="AL50" s="1068"/>
      <c r="AM50" s="1069"/>
      <c r="AN50" s="1069"/>
      <c r="AO50" s="1069"/>
      <c r="AP50" s="1069"/>
      <c r="AQ50" s="1069"/>
      <c r="AR50" s="1069"/>
      <c r="AS50" s="1069"/>
      <c r="AT50" s="1069"/>
      <c r="AU50" s="1069"/>
      <c r="AV50" s="1069"/>
      <c r="BB50" s="317"/>
      <c r="BC50" s="317"/>
      <c r="BD50" s="317"/>
      <c r="BE50" s="317"/>
      <c r="BF50" s="317"/>
      <c r="BG50" s="317"/>
      <c r="BH50" s="317"/>
      <c r="BI50" s="317"/>
      <c r="BJ50" s="317"/>
      <c r="BK50" s="317"/>
      <c r="BL50" s="317"/>
    </row>
    <row r="51" spans="2:64" s="58" customFormat="1" ht="20.25" customHeight="1">
      <c r="B51" s="1024"/>
      <c r="C51" s="1024"/>
      <c r="D51" s="1105"/>
      <c r="E51" s="1106"/>
      <c r="F51" s="1106"/>
      <c r="G51" s="1106"/>
      <c r="H51" s="1106"/>
      <c r="I51" s="1106"/>
      <c r="J51" s="1106"/>
      <c r="K51" s="1106"/>
      <c r="L51" s="1106"/>
      <c r="M51" s="1106"/>
      <c r="N51" s="1106"/>
      <c r="O51" s="1106"/>
      <c r="P51" s="1106"/>
      <c r="Q51" s="1106"/>
      <c r="R51" s="1106"/>
      <c r="S51" s="1107"/>
      <c r="T51" s="1098"/>
      <c r="U51" s="1098"/>
      <c r="V51" s="1098"/>
      <c r="W51" s="1098"/>
      <c r="X51" s="1098"/>
      <c r="Y51" s="1095"/>
      <c r="Z51" s="1096"/>
      <c r="AA51" s="1096"/>
      <c r="AB51" s="1096"/>
      <c r="AC51" s="1096"/>
      <c r="AD51" s="1096"/>
      <c r="AE51" s="1096"/>
      <c r="AF51" s="1096"/>
      <c r="AG51" s="1096"/>
      <c r="AH51" s="1096"/>
      <c r="AI51" s="1097"/>
      <c r="AJ51" s="1068"/>
      <c r="AK51" s="1068"/>
      <c r="AL51" s="1068"/>
      <c r="AM51" s="1069"/>
      <c r="AN51" s="1069"/>
      <c r="AO51" s="1069"/>
      <c r="AP51" s="1069"/>
      <c r="AQ51" s="1069"/>
      <c r="AR51" s="1069"/>
      <c r="AS51" s="1069"/>
      <c r="AT51" s="1069"/>
      <c r="AU51" s="1069"/>
      <c r="AV51" s="1069"/>
      <c r="BB51" s="317"/>
      <c r="BC51" s="317"/>
      <c r="BD51" s="317"/>
      <c r="BE51" s="317"/>
      <c r="BF51" s="317"/>
      <c r="BG51" s="317"/>
      <c r="BH51" s="317"/>
      <c r="BI51" s="317"/>
      <c r="BJ51" s="317"/>
      <c r="BK51" s="317"/>
      <c r="BL51" s="317"/>
    </row>
    <row r="52" spans="2:64" s="58" customFormat="1" ht="20.25" customHeight="1">
      <c r="B52" s="1024" t="s">
        <v>87</v>
      </c>
      <c r="C52" s="1024"/>
      <c r="D52" s="1099">
        <f>IF(Invest!D84=0,"",Invest!D84)</f>
      </c>
      <c r="E52" s="1100"/>
      <c r="F52" s="1100"/>
      <c r="G52" s="1100"/>
      <c r="H52" s="1100"/>
      <c r="I52" s="1100"/>
      <c r="J52" s="1100"/>
      <c r="K52" s="1100"/>
      <c r="L52" s="1100"/>
      <c r="M52" s="1100"/>
      <c r="N52" s="1100"/>
      <c r="O52" s="1100"/>
      <c r="P52" s="1100"/>
      <c r="Q52" s="1100"/>
      <c r="R52" s="1100"/>
      <c r="S52" s="1101"/>
      <c r="T52" s="1098">
        <f>Invest!BK84</f>
        <v>0</v>
      </c>
      <c r="U52" s="1098"/>
      <c r="V52" s="1098"/>
      <c r="W52" s="1098"/>
      <c r="X52" s="1098"/>
      <c r="Y52" s="1089">
        <f>Invest!BP84</f>
        <v>0</v>
      </c>
      <c r="Z52" s="1090"/>
      <c r="AA52" s="1090"/>
      <c r="AB52" s="1090"/>
      <c r="AC52" s="1090"/>
      <c r="AD52" s="1090"/>
      <c r="AE52" s="1090"/>
      <c r="AF52" s="1090"/>
      <c r="AG52" s="1090"/>
      <c r="AH52" s="1090"/>
      <c r="AI52" s="1091"/>
      <c r="AJ52" s="1068">
        <v>0.5</v>
      </c>
      <c r="AK52" s="1068"/>
      <c r="AL52" s="1068"/>
      <c r="AM52" s="1069">
        <f>Y52*AJ52</f>
        <v>0</v>
      </c>
      <c r="AN52" s="1069"/>
      <c r="AO52" s="1069"/>
      <c r="AP52" s="1069"/>
      <c r="AQ52" s="1069"/>
      <c r="AR52" s="1069"/>
      <c r="AS52" s="1069"/>
      <c r="AT52" s="1069"/>
      <c r="AU52" s="1069"/>
      <c r="AV52" s="1069"/>
      <c r="BB52" s="317"/>
      <c r="BC52" s="317"/>
      <c r="BD52" s="317"/>
      <c r="BE52" s="317"/>
      <c r="BF52" s="317"/>
      <c r="BG52" s="317"/>
      <c r="BH52" s="317"/>
      <c r="BI52" s="317"/>
      <c r="BJ52" s="317"/>
      <c r="BK52" s="317"/>
      <c r="BL52" s="317"/>
    </row>
    <row r="53" spans="2:64" s="58" customFormat="1" ht="20.25" customHeight="1">
      <c r="B53" s="1024"/>
      <c r="C53" s="1024"/>
      <c r="D53" s="1102"/>
      <c r="E53" s="1103"/>
      <c r="F53" s="1103"/>
      <c r="G53" s="1103"/>
      <c r="H53" s="1103"/>
      <c r="I53" s="1103"/>
      <c r="J53" s="1103"/>
      <c r="K53" s="1103"/>
      <c r="L53" s="1103"/>
      <c r="M53" s="1103"/>
      <c r="N53" s="1103"/>
      <c r="O53" s="1103"/>
      <c r="P53" s="1103"/>
      <c r="Q53" s="1103"/>
      <c r="R53" s="1103"/>
      <c r="S53" s="1104"/>
      <c r="T53" s="1098"/>
      <c r="U53" s="1098"/>
      <c r="V53" s="1098"/>
      <c r="W53" s="1098"/>
      <c r="X53" s="1098"/>
      <c r="Y53" s="1092"/>
      <c r="Z53" s="1093"/>
      <c r="AA53" s="1093"/>
      <c r="AB53" s="1093"/>
      <c r="AC53" s="1093"/>
      <c r="AD53" s="1093"/>
      <c r="AE53" s="1093"/>
      <c r="AF53" s="1093"/>
      <c r="AG53" s="1093"/>
      <c r="AH53" s="1093"/>
      <c r="AI53" s="1094"/>
      <c r="AJ53" s="1068"/>
      <c r="AK53" s="1068"/>
      <c r="AL53" s="1068"/>
      <c r="AM53" s="1069"/>
      <c r="AN53" s="1069"/>
      <c r="AO53" s="1069"/>
      <c r="AP53" s="1069"/>
      <c r="AQ53" s="1069"/>
      <c r="AR53" s="1069"/>
      <c r="AS53" s="1069"/>
      <c r="AT53" s="1069"/>
      <c r="AU53" s="1069"/>
      <c r="AV53" s="1069"/>
      <c r="BB53" s="317"/>
      <c r="BC53" s="317"/>
      <c r="BD53" s="317"/>
      <c r="BE53" s="317"/>
      <c r="BF53" s="317"/>
      <c r="BG53" s="317"/>
      <c r="BH53" s="317"/>
      <c r="BI53" s="317"/>
      <c r="BJ53" s="317"/>
      <c r="BK53" s="317"/>
      <c r="BL53" s="317"/>
    </row>
    <row r="54" spans="2:64" s="58" customFormat="1" ht="20.25" customHeight="1">
      <c r="B54" s="1024"/>
      <c r="C54" s="1024"/>
      <c r="D54" s="1105"/>
      <c r="E54" s="1106"/>
      <c r="F54" s="1106"/>
      <c r="G54" s="1106"/>
      <c r="H54" s="1106"/>
      <c r="I54" s="1106"/>
      <c r="J54" s="1106"/>
      <c r="K54" s="1106"/>
      <c r="L54" s="1106"/>
      <c r="M54" s="1106"/>
      <c r="N54" s="1106"/>
      <c r="O54" s="1106"/>
      <c r="P54" s="1106"/>
      <c r="Q54" s="1106"/>
      <c r="R54" s="1106"/>
      <c r="S54" s="1107"/>
      <c r="T54" s="1098"/>
      <c r="U54" s="1098"/>
      <c r="V54" s="1098"/>
      <c r="W54" s="1098"/>
      <c r="X54" s="1098"/>
      <c r="Y54" s="1095"/>
      <c r="Z54" s="1096"/>
      <c r="AA54" s="1096"/>
      <c r="AB54" s="1096"/>
      <c r="AC54" s="1096"/>
      <c r="AD54" s="1096"/>
      <c r="AE54" s="1096"/>
      <c r="AF54" s="1096"/>
      <c r="AG54" s="1096"/>
      <c r="AH54" s="1096"/>
      <c r="AI54" s="1097"/>
      <c r="AJ54" s="1068"/>
      <c r="AK54" s="1068"/>
      <c r="AL54" s="1068"/>
      <c r="AM54" s="1069"/>
      <c r="AN54" s="1069"/>
      <c r="AO54" s="1069"/>
      <c r="AP54" s="1069"/>
      <c r="AQ54" s="1069"/>
      <c r="AR54" s="1069"/>
      <c r="AS54" s="1069"/>
      <c r="AT54" s="1069"/>
      <c r="AU54" s="1069"/>
      <c r="AV54" s="1069"/>
      <c r="BB54" s="317"/>
      <c r="BC54" s="317"/>
      <c r="BD54" s="317"/>
      <c r="BE54" s="317"/>
      <c r="BF54" s="317"/>
      <c r="BG54" s="317"/>
      <c r="BH54" s="317"/>
      <c r="BI54" s="317"/>
      <c r="BJ54" s="317"/>
      <c r="BK54" s="317"/>
      <c r="BL54" s="317"/>
    </row>
    <row r="55" spans="2:64" s="58" customFormat="1" ht="20.25" customHeight="1">
      <c r="B55" s="1024" t="s">
        <v>88</v>
      </c>
      <c r="C55" s="1024"/>
      <c r="D55" s="1099">
        <f>IF(Invest!D90=0,"",Invest!D90)</f>
      </c>
      <c r="E55" s="1100"/>
      <c r="F55" s="1100"/>
      <c r="G55" s="1100"/>
      <c r="H55" s="1100"/>
      <c r="I55" s="1100"/>
      <c r="J55" s="1100"/>
      <c r="K55" s="1100"/>
      <c r="L55" s="1100"/>
      <c r="M55" s="1100"/>
      <c r="N55" s="1100"/>
      <c r="O55" s="1100"/>
      <c r="P55" s="1100"/>
      <c r="Q55" s="1100"/>
      <c r="R55" s="1100"/>
      <c r="S55" s="1101"/>
      <c r="T55" s="1098">
        <f>Invest!BK90</f>
        <v>0</v>
      </c>
      <c r="U55" s="1098"/>
      <c r="V55" s="1098"/>
      <c r="W55" s="1098"/>
      <c r="X55" s="1098"/>
      <c r="Y55" s="1089">
        <f>Invest!BP90</f>
        <v>0</v>
      </c>
      <c r="Z55" s="1090"/>
      <c r="AA55" s="1090"/>
      <c r="AB55" s="1090"/>
      <c r="AC55" s="1090"/>
      <c r="AD55" s="1090"/>
      <c r="AE55" s="1090"/>
      <c r="AF55" s="1090"/>
      <c r="AG55" s="1090"/>
      <c r="AH55" s="1090"/>
      <c r="AI55" s="1091"/>
      <c r="AJ55" s="1068">
        <v>0.5</v>
      </c>
      <c r="AK55" s="1068"/>
      <c r="AL55" s="1068"/>
      <c r="AM55" s="1069">
        <f>Y55*AJ55</f>
        <v>0</v>
      </c>
      <c r="AN55" s="1069"/>
      <c r="AO55" s="1069"/>
      <c r="AP55" s="1069"/>
      <c r="AQ55" s="1069"/>
      <c r="AR55" s="1069"/>
      <c r="AS55" s="1069"/>
      <c r="AT55" s="1069"/>
      <c r="AU55" s="1069"/>
      <c r="AV55" s="1069"/>
      <c r="BB55" s="317"/>
      <c r="BC55" s="317"/>
      <c r="BD55" s="317"/>
      <c r="BE55" s="317"/>
      <c r="BF55" s="317"/>
      <c r="BG55" s="317"/>
      <c r="BH55" s="317"/>
      <c r="BI55" s="317"/>
      <c r="BJ55" s="317"/>
      <c r="BK55" s="317"/>
      <c r="BL55" s="317"/>
    </row>
    <row r="56" spans="2:64" s="58" customFormat="1" ht="20.25" customHeight="1">
      <c r="B56" s="1024"/>
      <c r="C56" s="1024"/>
      <c r="D56" s="1102"/>
      <c r="E56" s="1103"/>
      <c r="F56" s="1103"/>
      <c r="G56" s="1103"/>
      <c r="H56" s="1103"/>
      <c r="I56" s="1103"/>
      <c r="J56" s="1103"/>
      <c r="K56" s="1103"/>
      <c r="L56" s="1103"/>
      <c r="M56" s="1103"/>
      <c r="N56" s="1103"/>
      <c r="O56" s="1103"/>
      <c r="P56" s="1103"/>
      <c r="Q56" s="1103"/>
      <c r="R56" s="1103"/>
      <c r="S56" s="1104"/>
      <c r="T56" s="1098"/>
      <c r="U56" s="1098"/>
      <c r="V56" s="1098"/>
      <c r="W56" s="1098"/>
      <c r="X56" s="1098"/>
      <c r="Y56" s="1092"/>
      <c r="Z56" s="1093"/>
      <c r="AA56" s="1093"/>
      <c r="AB56" s="1093"/>
      <c r="AC56" s="1093"/>
      <c r="AD56" s="1093"/>
      <c r="AE56" s="1093"/>
      <c r="AF56" s="1093"/>
      <c r="AG56" s="1093"/>
      <c r="AH56" s="1093"/>
      <c r="AI56" s="1094"/>
      <c r="AJ56" s="1068"/>
      <c r="AK56" s="1068"/>
      <c r="AL56" s="1068"/>
      <c r="AM56" s="1069"/>
      <c r="AN56" s="1069"/>
      <c r="AO56" s="1069"/>
      <c r="AP56" s="1069"/>
      <c r="AQ56" s="1069"/>
      <c r="AR56" s="1069"/>
      <c r="AS56" s="1069"/>
      <c r="AT56" s="1069"/>
      <c r="AU56" s="1069"/>
      <c r="AV56" s="1069"/>
      <c r="BB56" s="317"/>
      <c r="BC56" s="317"/>
      <c r="BD56" s="317"/>
      <c r="BE56" s="317"/>
      <c r="BF56" s="317"/>
      <c r="BG56" s="317"/>
      <c r="BH56" s="317"/>
      <c r="BI56" s="317"/>
      <c r="BJ56" s="317"/>
      <c r="BK56" s="317"/>
      <c r="BL56" s="317"/>
    </row>
    <row r="57" spans="2:64" s="58" customFormat="1" ht="20.25" customHeight="1">
      <c r="B57" s="1024"/>
      <c r="C57" s="1024"/>
      <c r="D57" s="1105"/>
      <c r="E57" s="1106"/>
      <c r="F57" s="1106"/>
      <c r="G57" s="1106"/>
      <c r="H57" s="1106"/>
      <c r="I57" s="1106"/>
      <c r="J57" s="1106"/>
      <c r="K57" s="1106"/>
      <c r="L57" s="1106"/>
      <c r="M57" s="1106"/>
      <c r="N57" s="1106"/>
      <c r="O57" s="1106"/>
      <c r="P57" s="1106"/>
      <c r="Q57" s="1106"/>
      <c r="R57" s="1106"/>
      <c r="S57" s="1107"/>
      <c r="T57" s="1098"/>
      <c r="U57" s="1098"/>
      <c r="V57" s="1098"/>
      <c r="W57" s="1098"/>
      <c r="X57" s="1098"/>
      <c r="Y57" s="1095"/>
      <c r="Z57" s="1096"/>
      <c r="AA57" s="1096"/>
      <c r="AB57" s="1096"/>
      <c r="AC57" s="1096"/>
      <c r="AD57" s="1096"/>
      <c r="AE57" s="1096"/>
      <c r="AF57" s="1096"/>
      <c r="AG57" s="1096"/>
      <c r="AH57" s="1096"/>
      <c r="AI57" s="1097"/>
      <c r="AJ57" s="1068"/>
      <c r="AK57" s="1068"/>
      <c r="AL57" s="1068"/>
      <c r="AM57" s="1069"/>
      <c r="AN57" s="1069"/>
      <c r="AO57" s="1069"/>
      <c r="AP57" s="1069"/>
      <c r="AQ57" s="1069"/>
      <c r="AR57" s="1069"/>
      <c r="AS57" s="1069"/>
      <c r="AT57" s="1069"/>
      <c r="AU57" s="1069"/>
      <c r="AV57" s="1069"/>
      <c r="BB57" s="317"/>
      <c r="BC57" s="317"/>
      <c r="BD57" s="317"/>
      <c r="BE57" s="317"/>
      <c r="BF57" s="317"/>
      <c r="BG57" s="317"/>
      <c r="BH57" s="317"/>
      <c r="BI57" s="317"/>
      <c r="BJ57" s="317"/>
      <c r="BK57" s="317"/>
      <c r="BL57" s="317"/>
    </row>
    <row r="58" spans="2:64" s="58" customFormat="1" ht="20.25" customHeight="1">
      <c r="B58" s="1024" t="s">
        <v>89</v>
      </c>
      <c r="C58" s="1024"/>
      <c r="D58" s="1099">
        <f>IF(Invest!D96=0,"",Invest!D96)</f>
      </c>
      <c r="E58" s="1100"/>
      <c r="F58" s="1100"/>
      <c r="G58" s="1100"/>
      <c r="H58" s="1100"/>
      <c r="I58" s="1100"/>
      <c r="J58" s="1100"/>
      <c r="K58" s="1100"/>
      <c r="L58" s="1100"/>
      <c r="M58" s="1100"/>
      <c r="N58" s="1100"/>
      <c r="O58" s="1100"/>
      <c r="P58" s="1100"/>
      <c r="Q58" s="1100"/>
      <c r="R58" s="1100"/>
      <c r="S58" s="1101"/>
      <c r="T58" s="1098">
        <f>Invest!BK96</f>
        <v>0</v>
      </c>
      <c r="U58" s="1098"/>
      <c r="V58" s="1098"/>
      <c r="W58" s="1098"/>
      <c r="X58" s="1098"/>
      <c r="Y58" s="1089">
        <f>Invest!BP96</f>
        <v>0</v>
      </c>
      <c r="Z58" s="1090"/>
      <c r="AA58" s="1090"/>
      <c r="AB58" s="1090"/>
      <c r="AC58" s="1090"/>
      <c r="AD58" s="1090"/>
      <c r="AE58" s="1090"/>
      <c r="AF58" s="1090"/>
      <c r="AG58" s="1090"/>
      <c r="AH58" s="1090"/>
      <c r="AI58" s="1091"/>
      <c r="AJ58" s="1068">
        <v>0.5</v>
      </c>
      <c r="AK58" s="1068"/>
      <c r="AL58" s="1068"/>
      <c r="AM58" s="1069">
        <f>Y58*AJ58</f>
        <v>0</v>
      </c>
      <c r="AN58" s="1069"/>
      <c r="AO58" s="1069"/>
      <c r="AP58" s="1069"/>
      <c r="AQ58" s="1069"/>
      <c r="AR58" s="1069"/>
      <c r="AS58" s="1069"/>
      <c r="AT58" s="1069"/>
      <c r="AU58" s="1069"/>
      <c r="AV58" s="1069"/>
      <c r="BB58" s="317"/>
      <c r="BC58" s="317"/>
      <c r="BD58" s="317"/>
      <c r="BE58" s="317"/>
      <c r="BF58" s="317"/>
      <c r="BG58" s="317"/>
      <c r="BH58" s="317"/>
      <c r="BI58" s="317"/>
      <c r="BJ58" s="317"/>
      <c r="BK58" s="317"/>
      <c r="BL58" s="317"/>
    </row>
    <row r="59" spans="2:64" s="58" customFormat="1" ht="20.25" customHeight="1">
      <c r="B59" s="1024"/>
      <c r="C59" s="1024"/>
      <c r="D59" s="1102"/>
      <c r="E59" s="1103"/>
      <c r="F59" s="1103"/>
      <c r="G59" s="1103"/>
      <c r="H59" s="1103"/>
      <c r="I59" s="1103"/>
      <c r="J59" s="1103"/>
      <c r="K59" s="1103"/>
      <c r="L59" s="1103"/>
      <c r="M59" s="1103"/>
      <c r="N59" s="1103"/>
      <c r="O59" s="1103"/>
      <c r="P59" s="1103"/>
      <c r="Q59" s="1103"/>
      <c r="R59" s="1103"/>
      <c r="S59" s="1104"/>
      <c r="T59" s="1098"/>
      <c r="U59" s="1098"/>
      <c r="V59" s="1098"/>
      <c r="W59" s="1098"/>
      <c r="X59" s="1098"/>
      <c r="Y59" s="1092"/>
      <c r="Z59" s="1093"/>
      <c r="AA59" s="1093"/>
      <c r="AB59" s="1093"/>
      <c r="AC59" s="1093"/>
      <c r="AD59" s="1093"/>
      <c r="AE59" s="1093"/>
      <c r="AF59" s="1093"/>
      <c r="AG59" s="1093"/>
      <c r="AH59" s="1093"/>
      <c r="AI59" s="1094"/>
      <c r="AJ59" s="1068"/>
      <c r="AK59" s="1068"/>
      <c r="AL59" s="1068"/>
      <c r="AM59" s="1069"/>
      <c r="AN59" s="1069"/>
      <c r="AO59" s="1069"/>
      <c r="AP59" s="1069"/>
      <c r="AQ59" s="1069"/>
      <c r="AR59" s="1069"/>
      <c r="AS59" s="1069"/>
      <c r="AT59" s="1069"/>
      <c r="AU59" s="1069"/>
      <c r="AV59" s="1069"/>
      <c r="BB59" s="317"/>
      <c r="BC59" s="317"/>
      <c r="BD59" s="317"/>
      <c r="BE59" s="317"/>
      <c r="BF59" s="317"/>
      <c r="BG59" s="317"/>
      <c r="BH59" s="317"/>
      <c r="BI59" s="317"/>
      <c r="BJ59" s="317"/>
      <c r="BK59" s="317"/>
      <c r="BL59" s="317"/>
    </row>
    <row r="60" spans="2:64" s="58" customFormat="1" ht="20.25" customHeight="1">
      <c r="B60" s="1024"/>
      <c r="C60" s="1024"/>
      <c r="D60" s="1105"/>
      <c r="E60" s="1106"/>
      <c r="F60" s="1106"/>
      <c r="G60" s="1106"/>
      <c r="H60" s="1106"/>
      <c r="I60" s="1106"/>
      <c r="J60" s="1106"/>
      <c r="K60" s="1106"/>
      <c r="L60" s="1106"/>
      <c r="M60" s="1106"/>
      <c r="N60" s="1106"/>
      <c r="O60" s="1106"/>
      <c r="P60" s="1106"/>
      <c r="Q60" s="1106"/>
      <c r="R60" s="1106"/>
      <c r="S60" s="1107"/>
      <c r="T60" s="1098"/>
      <c r="U60" s="1098"/>
      <c r="V60" s="1098"/>
      <c r="W60" s="1098"/>
      <c r="X60" s="1098"/>
      <c r="Y60" s="1095"/>
      <c r="Z60" s="1096"/>
      <c r="AA60" s="1096"/>
      <c r="AB60" s="1096"/>
      <c r="AC60" s="1096"/>
      <c r="AD60" s="1096"/>
      <c r="AE60" s="1096"/>
      <c r="AF60" s="1096"/>
      <c r="AG60" s="1096"/>
      <c r="AH60" s="1096"/>
      <c r="AI60" s="1097"/>
      <c r="AJ60" s="1068"/>
      <c r="AK60" s="1068"/>
      <c r="AL60" s="1068"/>
      <c r="AM60" s="1069"/>
      <c r="AN60" s="1069"/>
      <c r="AO60" s="1069"/>
      <c r="AP60" s="1069"/>
      <c r="AQ60" s="1069"/>
      <c r="AR60" s="1069"/>
      <c r="AS60" s="1069"/>
      <c r="AT60" s="1069"/>
      <c r="AU60" s="1069"/>
      <c r="AV60" s="1069"/>
      <c r="BB60" s="317"/>
      <c r="BC60" s="317"/>
      <c r="BD60" s="317"/>
      <c r="BE60" s="317"/>
      <c r="BF60" s="317"/>
      <c r="BG60" s="317"/>
      <c r="BH60" s="317"/>
      <c r="BI60" s="317"/>
      <c r="BJ60" s="317"/>
      <c r="BK60" s="317"/>
      <c r="BL60" s="317"/>
    </row>
    <row r="61" spans="2:64" s="58" customFormat="1" ht="20.25" customHeight="1">
      <c r="B61" s="1024" t="s">
        <v>90</v>
      </c>
      <c r="C61" s="1024"/>
      <c r="D61" s="1099">
        <f>IF(Invest!D102=0,"",Invest!D102)</f>
      </c>
      <c r="E61" s="1100"/>
      <c r="F61" s="1100"/>
      <c r="G61" s="1100"/>
      <c r="H61" s="1100"/>
      <c r="I61" s="1100"/>
      <c r="J61" s="1100"/>
      <c r="K61" s="1100"/>
      <c r="L61" s="1100"/>
      <c r="M61" s="1100"/>
      <c r="N61" s="1100"/>
      <c r="O61" s="1100"/>
      <c r="P61" s="1100"/>
      <c r="Q61" s="1100"/>
      <c r="R61" s="1100"/>
      <c r="S61" s="1101"/>
      <c r="T61" s="1098">
        <f>Invest!BK102</f>
        <v>0</v>
      </c>
      <c r="U61" s="1098"/>
      <c r="V61" s="1098"/>
      <c r="W61" s="1098"/>
      <c r="X61" s="1098"/>
      <c r="Y61" s="1089">
        <f>Invest!BP102</f>
        <v>0</v>
      </c>
      <c r="Z61" s="1090"/>
      <c r="AA61" s="1090"/>
      <c r="AB61" s="1090"/>
      <c r="AC61" s="1090"/>
      <c r="AD61" s="1090"/>
      <c r="AE61" s="1090"/>
      <c r="AF61" s="1090"/>
      <c r="AG61" s="1090"/>
      <c r="AH61" s="1090"/>
      <c r="AI61" s="1091"/>
      <c r="AJ61" s="1068">
        <v>0.5</v>
      </c>
      <c r="AK61" s="1068"/>
      <c r="AL61" s="1068"/>
      <c r="AM61" s="1069">
        <f>Y61*AJ61</f>
        <v>0</v>
      </c>
      <c r="AN61" s="1069"/>
      <c r="AO61" s="1069"/>
      <c r="AP61" s="1069"/>
      <c r="AQ61" s="1069"/>
      <c r="AR61" s="1069"/>
      <c r="AS61" s="1069"/>
      <c r="AT61" s="1069"/>
      <c r="AU61" s="1069"/>
      <c r="AV61" s="1069"/>
      <c r="BB61" s="317"/>
      <c r="BC61" s="317"/>
      <c r="BD61" s="317"/>
      <c r="BE61" s="317"/>
      <c r="BF61" s="317"/>
      <c r="BG61" s="317"/>
      <c r="BH61" s="317"/>
      <c r="BI61" s="317"/>
      <c r="BJ61" s="317"/>
      <c r="BK61" s="317"/>
      <c r="BL61" s="317"/>
    </row>
    <row r="62" spans="2:64" s="58" customFormat="1" ht="20.25" customHeight="1">
      <c r="B62" s="1024"/>
      <c r="C62" s="1024"/>
      <c r="D62" s="1102"/>
      <c r="E62" s="1103"/>
      <c r="F62" s="1103"/>
      <c r="G62" s="1103"/>
      <c r="H62" s="1103"/>
      <c r="I62" s="1103"/>
      <c r="J62" s="1103"/>
      <c r="K62" s="1103"/>
      <c r="L62" s="1103"/>
      <c r="M62" s="1103"/>
      <c r="N62" s="1103"/>
      <c r="O62" s="1103"/>
      <c r="P62" s="1103"/>
      <c r="Q62" s="1103"/>
      <c r="R62" s="1103"/>
      <c r="S62" s="1104"/>
      <c r="T62" s="1098"/>
      <c r="U62" s="1098"/>
      <c r="V62" s="1098"/>
      <c r="W62" s="1098"/>
      <c r="X62" s="1098"/>
      <c r="Y62" s="1092"/>
      <c r="Z62" s="1093"/>
      <c r="AA62" s="1093"/>
      <c r="AB62" s="1093"/>
      <c r="AC62" s="1093"/>
      <c r="AD62" s="1093"/>
      <c r="AE62" s="1093"/>
      <c r="AF62" s="1093"/>
      <c r="AG62" s="1093"/>
      <c r="AH62" s="1093"/>
      <c r="AI62" s="1094"/>
      <c r="AJ62" s="1068"/>
      <c r="AK62" s="1068"/>
      <c r="AL62" s="1068"/>
      <c r="AM62" s="1069"/>
      <c r="AN62" s="1069"/>
      <c r="AO62" s="1069"/>
      <c r="AP62" s="1069"/>
      <c r="AQ62" s="1069"/>
      <c r="AR62" s="1069"/>
      <c r="AS62" s="1069"/>
      <c r="AT62" s="1069"/>
      <c r="AU62" s="1069"/>
      <c r="AV62" s="1069"/>
      <c r="BB62" s="317"/>
      <c r="BC62" s="317"/>
      <c r="BD62" s="317"/>
      <c r="BE62" s="317"/>
      <c r="BF62" s="317"/>
      <c r="BG62" s="317"/>
      <c r="BH62" s="317"/>
      <c r="BI62" s="317"/>
      <c r="BJ62" s="317"/>
      <c r="BK62" s="317"/>
      <c r="BL62" s="317"/>
    </row>
    <row r="63" spans="2:64" s="58" customFormat="1" ht="20.25" customHeight="1">
      <c r="B63" s="1024"/>
      <c r="C63" s="1024"/>
      <c r="D63" s="1105"/>
      <c r="E63" s="1106"/>
      <c r="F63" s="1106"/>
      <c r="G63" s="1106"/>
      <c r="H63" s="1106"/>
      <c r="I63" s="1106"/>
      <c r="J63" s="1106"/>
      <c r="K63" s="1106"/>
      <c r="L63" s="1106"/>
      <c r="M63" s="1106"/>
      <c r="N63" s="1106"/>
      <c r="O63" s="1106"/>
      <c r="P63" s="1106"/>
      <c r="Q63" s="1106"/>
      <c r="R63" s="1106"/>
      <c r="S63" s="1107"/>
      <c r="T63" s="1098"/>
      <c r="U63" s="1098"/>
      <c r="V63" s="1098"/>
      <c r="W63" s="1098"/>
      <c r="X63" s="1098"/>
      <c r="Y63" s="1095"/>
      <c r="Z63" s="1096"/>
      <c r="AA63" s="1096"/>
      <c r="AB63" s="1096"/>
      <c r="AC63" s="1096"/>
      <c r="AD63" s="1096"/>
      <c r="AE63" s="1096"/>
      <c r="AF63" s="1096"/>
      <c r="AG63" s="1096"/>
      <c r="AH63" s="1096"/>
      <c r="AI63" s="1097"/>
      <c r="AJ63" s="1068"/>
      <c r="AK63" s="1068"/>
      <c r="AL63" s="1068"/>
      <c r="AM63" s="1069"/>
      <c r="AN63" s="1069"/>
      <c r="AO63" s="1069"/>
      <c r="AP63" s="1069"/>
      <c r="AQ63" s="1069"/>
      <c r="AR63" s="1069"/>
      <c r="AS63" s="1069"/>
      <c r="AT63" s="1069"/>
      <c r="AU63" s="1069"/>
      <c r="AV63" s="1069"/>
      <c r="BB63" s="317"/>
      <c r="BC63" s="317"/>
      <c r="BD63" s="317"/>
      <c r="BE63" s="317"/>
      <c r="BF63" s="317"/>
      <c r="BG63" s="317"/>
      <c r="BH63" s="317"/>
      <c r="BI63" s="317"/>
      <c r="BJ63" s="317"/>
      <c r="BK63" s="317"/>
      <c r="BL63" s="317"/>
    </row>
    <row r="64" spans="2:64" s="58" customFormat="1" ht="20.25" customHeight="1">
      <c r="B64" s="1024" t="s">
        <v>91</v>
      </c>
      <c r="C64" s="1024"/>
      <c r="D64" s="1099">
        <f>IF(Invest!D108=0,"",Invest!D108)</f>
      </c>
      <c r="E64" s="1100"/>
      <c r="F64" s="1100"/>
      <c r="G64" s="1100"/>
      <c r="H64" s="1100"/>
      <c r="I64" s="1100"/>
      <c r="J64" s="1100"/>
      <c r="K64" s="1100"/>
      <c r="L64" s="1100"/>
      <c r="M64" s="1100"/>
      <c r="N64" s="1100"/>
      <c r="O64" s="1100"/>
      <c r="P64" s="1100"/>
      <c r="Q64" s="1100"/>
      <c r="R64" s="1100"/>
      <c r="S64" s="1101"/>
      <c r="T64" s="1098">
        <f>Invest!BK108</f>
        <v>0</v>
      </c>
      <c r="U64" s="1098"/>
      <c r="V64" s="1098"/>
      <c r="W64" s="1098"/>
      <c r="X64" s="1098"/>
      <c r="Y64" s="1089">
        <f>Invest!BP108</f>
        <v>0</v>
      </c>
      <c r="Z64" s="1090"/>
      <c r="AA64" s="1090"/>
      <c r="AB64" s="1090"/>
      <c r="AC64" s="1090"/>
      <c r="AD64" s="1090"/>
      <c r="AE64" s="1090"/>
      <c r="AF64" s="1090"/>
      <c r="AG64" s="1090"/>
      <c r="AH64" s="1090"/>
      <c r="AI64" s="1091"/>
      <c r="AJ64" s="1068">
        <v>0.5</v>
      </c>
      <c r="AK64" s="1068"/>
      <c r="AL64" s="1068"/>
      <c r="AM64" s="1069">
        <f>Y64*AJ64</f>
        <v>0</v>
      </c>
      <c r="AN64" s="1069"/>
      <c r="AO64" s="1069"/>
      <c r="AP64" s="1069"/>
      <c r="AQ64" s="1069"/>
      <c r="AR64" s="1069"/>
      <c r="AS64" s="1069"/>
      <c r="AT64" s="1069"/>
      <c r="AU64" s="1069"/>
      <c r="AV64" s="1069"/>
      <c r="BB64" s="317"/>
      <c r="BC64" s="317"/>
      <c r="BD64" s="317"/>
      <c r="BE64" s="317"/>
      <c r="BF64" s="317"/>
      <c r="BG64" s="317"/>
      <c r="BH64" s="317"/>
      <c r="BI64" s="317"/>
      <c r="BJ64" s="317"/>
      <c r="BK64" s="317"/>
      <c r="BL64" s="317"/>
    </row>
    <row r="65" spans="2:64" s="58" customFormat="1" ht="20.25" customHeight="1">
      <c r="B65" s="1024"/>
      <c r="C65" s="1024"/>
      <c r="D65" s="1102"/>
      <c r="E65" s="1103"/>
      <c r="F65" s="1103"/>
      <c r="G65" s="1103"/>
      <c r="H65" s="1103"/>
      <c r="I65" s="1103"/>
      <c r="J65" s="1103"/>
      <c r="K65" s="1103"/>
      <c r="L65" s="1103"/>
      <c r="M65" s="1103"/>
      <c r="N65" s="1103"/>
      <c r="O65" s="1103"/>
      <c r="P65" s="1103"/>
      <c r="Q65" s="1103"/>
      <c r="R65" s="1103"/>
      <c r="S65" s="1104"/>
      <c r="T65" s="1098"/>
      <c r="U65" s="1098"/>
      <c r="V65" s="1098"/>
      <c r="W65" s="1098"/>
      <c r="X65" s="1098"/>
      <c r="Y65" s="1092"/>
      <c r="Z65" s="1093"/>
      <c r="AA65" s="1093"/>
      <c r="AB65" s="1093"/>
      <c r="AC65" s="1093"/>
      <c r="AD65" s="1093"/>
      <c r="AE65" s="1093"/>
      <c r="AF65" s="1093"/>
      <c r="AG65" s="1093"/>
      <c r="AH65" s="1093"/>
      <c r="AI65" s="1094"/>
      <c r="AJ65" s="1068"/>
      <c r="AK65" s="1068"/>
      <c r="AL65" s="1068"/>
      <c r="AM65" s="1069"/>
      <c r="AN65" s="1069"/>
      <c r="AO65" s="1069"/>
      <c r="AP65" s="1069"/>
      <c r="AQ65" s="1069"/>
      <c r="AR65" s="1069"/>
      <c r="AS65" s="1069"/>
      <c r="AT65" s="1069"/>
      <c r="AU65" s="1069"/>
      <c r="AV65" s="1069"/>
      <c r="BB65" s="317"/>
      <c r="BC65" s="317"/>
      <c r="BD65" s="317"/>
      <c r="BE65" s="317"/>
      <c r="BF65" s="317"/>
      <c r="BG65" s="317"/>
      <c r="BH65" s="317"/>
      <c r="BI65" s="317"/>
      <c r="BJ65" s="317"/>
      <c r="BK65" s="317"/>
      <c r="BL65" s="317"/>
    </row>
    <row r="66" spans="2:64" s="58" customFormat="1" ht="20.25" customHeight="1">
      <c r="B66" s="1024"/>
      <c r="C66" s="1024"/>
      <c r="D66" s="1105"/>
      <c r="E66" s="1106"/>
      <c r="F66" s="1106"/>
      <c r="G66" s="1106"/>
      <c r="H66" s="1106"/>
      <c r="I66" s="1106"/>
      <c r="J66" s="1106"/>
      <c r="K66" s="1106"/>
      <c r="L66" s="1106"/>
      <c r="M66" s="1106"/>
      <c r="N66" s="1106"/>
      <c r="O66" s="1106"/>
      <c r="P66" s="1106"/>
      <c r="Q66" s="1106"/>
      <c r="R66" s="1106"/>
      <c r="S66" s="1107"/>
      <c r="T66" s="1098"/>
      <c r="U66" s="1098"/>
      <c r="V66" s="1098"/>
      <c r="W66" s="1098"/>
      <c r="X66" s="1098"/>
      <c r="Y66" s="1095"/>
      <c r="Z66" s="1096"/>
      <c r="AA66" s="1096"/>
      <c r="AB66" s="1096"/>
      <c r="AC66" s="1096"/>
      <c r="AD66" s="1096"/>
      <c r="AE66" s="1096"/>
      <c r="AF66" s="1096"/>
      <c r="AG66" s="1096"/>
      <c r="AH66" s="1096"/>
      <c r="AI66" s="1097"/>
      <c r="AJ66" s="1068"/>
      <c r="AK66" s="1068"/>
      <c r="AL66" s="1068"/>
      <c r="AM66" s="1069"/>
      <c r="AN66" s="1069"/>
      <c r="AO66" s="1069"/>
      <c r="AP66" s="1069"/>
      <c r="AQ66" s="1069"/>
      <c r="AR66" s="1069"/>
      <c r="AS66" s="1069"/>
      <c r="AT66" s="1069"/>
      <c r="AU66" s="1069"/>
      <c r="AV66" s="1069"/>
      <c r="BB66" s="317"/>
      <c r="BC66" s="317"/>
      <c r="BD66" s="317"/>
      <c r="BE66" s="317"/>
      <c r="BF66" s="317"/>
      <c r="BG66" s="317"/>
      <c r="BH66" s="317"/>
      <c r="BI66" s="317"/>
      <c r="BJ66" s="317"/>
      <c r="BK66" s="317"/>
      <c r="BL66" s="317"/>
    </row>
    <row r="67" spans="2:64" s="58" customFormat="1" ht="20.25" customHeight="1">
      <c r="B67" s="1024" t="s">
        <v>92</v>
      </c>
      <c r="C67" s="1024"/>
      <c r="D67" s="1099">
        <f>IF(Invest!D114=0,"",Invest!D114)</f>
      </c>
      <c r="E67" s="1100"/>
      <c r="F67" s="1100"/>
      <c r="G67" s="1100"/>
      <c r="H67" s="1100"/>
      <c r="I67" s="1100"/>
      <c r="J67" s="1100"/>
      <c r="K67" s="1100"/>
      <c r="L67" s="1100"/>
      <c r="M67" s="1100"/>
      <c r="N67" s="1100"/>
      <c r="O67" s="1100"/>
      <c r="P67" s="1100"/>
      <c r="Q67" s="1100"/>
      <c r="R67" s="1100"/>
      <c r="S67" s="1101"/>
      <c r="T67" s="1098">
        <f>Invest!BK114</f>
        <v>0</v>
      </c>
      <c r="U67" s="1098"/>
      <c r="V67" s="1098"/>
      <c r="W67" s="1098"/>
      <c r="X67" s="1098"/>
      <c r="Y67" s="1089">
        <f>Invest!BP114</f>
        <v>0</v>
      </c>
      <c r="Z67" s="1090"/>
      <c r="AA67" s="1090"/>
      <c r="AB67" s="1090"/>
      <c r="AC67" s="1090"/>
      <c r="AD67" s="1090"/>
      <c r="AE67" s="1090"/>
      <c r="AF67" s="1090"/>
      <c r="AG67" s="1090"/>
      <c r="AH67" s="1090"/>
      <c r="AI67" s="1091"/>
      <c r="AJ67" s="1068">
        <v>0.5</v>
      </c>
      <c r="AK67" s="1068"/>
      <c r="AL67" s="1068"/>
      <c r="AM67" s="1069">
        <f>Y67*AJ67</f>
        <v>0</v>
      </c>
      <c r="AN67" s="1069"/>
      <c r="AO67" s="1069"/>
      <c r="AP67" s="1069"/>
      <c r="AQ67" s="1069"/>
      <c r="AR67" s="1069"/>
      <c r="AS67" s="1069"/>
      <c r="AT67" s="1069"/>
      <c r="AU67" s="1069"/>
      <c r="AV67" s="1069"/>
      <c r="BB67" s="317"/>
      <c r="BC67" s="317"/>
      <c r="BD67" s="317"/>
      <c r="BE67" s="317"/>
      <c r="BF67" s="317"/>
      <c r="BG67" s="317"/>
      <c r="BH67" s="317"/>
      <c r="BI67" s="317"/>
      <c r="BJ67" s="317"/>
      <c r="BK67" s="317"/>
      <c r="BL67" s="317"/>
    </row>
    <row r="68" spans="2:64" s="58" customFormat="1" ht="20.25" customHeight="1">
      <c r="B68" s="1024"/>
      <c r="C68" s="1024"/>
      <c r="D68" s="1102"/>
      <c r="E68" s="1103"/>
      <c r="F68" s="1103"/>
      <c r="G68" s="1103"/>
      <c r="H68" s="1103"/>
      <c r="I68" s="1103"/>
      <c r="J68" s="1103"/>
      <c r="K68" s="1103"/>
      <c r="L68" s="1103"/>
      <c r="M68" s="1103"/>
      <c r="N68" s="1103"/>
      <c r="O68" s="1103"/>
      <c r="P68" s="1103"/>
      <c r="Q68" s="1103"/>
      <c r="R68" s="1103"/>
      <c r="S68" s="1104"/>
      <c r="T68" s="1098"/>
      <c r="U68" s="1098"/>
      <c r="V68" s="1098"/>
      <c r="W68" s="1098"/>
      <c r="X68" s="1098"/>
      <c r="Y68" s="1092"/>
      <c r="Z68" s="1093"/>
      <c r="AA68" s="1093"/>
      <c r="AB68" s="1093"/>
      <c r="AC68" s="1093"/>
      <c r="AD68" s="1093"/>
      <c r="AE68" s="1093"/>
      <c r="AF68" s="1093"/>
      <c r="AG68" s="1093"/>
      <c r="AH68" s="1093"/>
      <c r="AI68" s="1094"/>
      <c r="AJ68" s="1068"/>
      <c r="AK68" s="1068"/>
      <c r="AL68" s="1068"/>
      <c r="AM68" s="1069"/>
      <c r="AN68" s="1069"/>
      <c r="AO68" s="1069"/>
      <c r="AP68" s="1069"/>
      <c r="AQ68" s="1069"/>
      <c r="AR68" s="1069"/>
      <c r="AS68" s="1069"/>
      <c r="AT68" s="1069"/>
      <c r="AU68" s="1069"/>
      <c r="AV68" s="1069"/>
      <c r="BB68" s="317"/>
      <c r="BC68" s="317"/>
      <c r="BD68" s="317"/>
      <c r="BE68" s="317"/>
      <c r="BF68" s="317"/>
      <c r="BG68" s="317"/>
      <c r="BH68" s="317"/>
      <c r="BI68" s="317"/>
      <c r="BJ68" s="317"/>
      <c r="BK68" s="317"/>
      <c r="BL68" s="317"/>
    </row>
    <row r="69" spans="2:64" s="58" customFormat="1" ht="20.25" customHeight="1">
      <c r="B69" s="1024"/>
      <c r="C69" s="1024"/>
      <c r="D69" s="1105"/>
      <c r="E69" s="1106"/>
      <c r="F69" s="1106"/>
      <c r="G69" s="1106"/>
      <c r="H69" s="1106"/>
      <c r="I69" s="1106"/>
      <c r="J69" s="1106"/>
      <c r="K69" s="1106"/>
      <c r="L69" s="1106"/>
      <c r="M69" s="1106"/>
      <c r="N69" s="1106"/>
      <c r="O69" s="1106"/>
      <c r="P69" s="1106"/>
      <c r="Q69" s="1106"/>
      <c r="R69" s="1106"/>
      <c r="S69" s="1107"/>
      <c r="T69" s="1098"/>
      <c r="U69" s="1098"/>
      <c r="V69" s="1098"/>
      <c r="W69" s="1098"/>
      <c r="X69" s="1098"/>
      <c r="Y69" s="1095"/>
      <c r="Z69" s="1096"/>
      <c r="AA69" s="1096"/>
      <c r="AB69" s="1096"/>
      <c r="AC69" s="1096"/>
      <c r="AD69" s="1096"/>
      <c r="AE69" s="1096"/>
      <c r="AF69" s="1096"/>
      <c r="AG69" s="1096"/>
      <c r="AH69" s="1096"/>
      <c r="AI69" s="1097"/>
      <c r="AJ69" s="1068"/>
      <c r="AK69" s="1068"/>
      <c r="AL69" s="1068"/>
      <c r="AM69" s="1069"/>
      <c r="AN69" s="1069"/>
      <c r="AO69" s="1069"/>
      <c r="AP69" s="1069"/>
      <c r="AQ69" s="1069"/>
      <c r="AR69" s="1069"/>
      <c r="AS69" s="1069"/>
      <c r="AT69" s="1069"/>
      <c r="AU69" s="1069"/>
      <c r="AV69" s="1069"/>
      <c r="BB69" s="317"/>
      <c r="BC69" s="317"/>
      <c r="BD69" s="317"/>
      <c r="BE69" s="317"/>
      <c r="BF69" s="317"/>
      <c r="BG69" s="317"/>
      <c r="BH69" s="317"/>
      <c r="BI69" s="317"/>
      <c r="BJ69" s="317"/>
      <c r="BK69" s="317"/>
      <c r="BL69" s="317"/>
    </row>
    <row r="70" spans="2:64" s="58" customFormat="1" ht="20.25" customHeight="1">
      <c r="B70" s="1024" t="s">
        <v>93</v>
      </c>
      <c r="C70" s="1024"/>
      <c r="D70" s="1099">
        <f>IF(Invest!D120=0,"",Invest!D120)</f>
      </c>
      <c r="E70" s="1100"/>
      <c r="F70" s="1100"/>
      <c r="G70" s="1100"/>
      <c r="H70" s="1100"/>
      <c r="I70" s="1100"/>
      <c r="J70" s="1100"/>
      <c r="K70" s="1100"/>
      <c r="L70" s="1100"/>
      <c r="M70" s="1100"/>
      <c r="N70" s="1100"/>
      <c r="O70" s="1100"/>
      <c r="P70" s="1100"/>
      <c r="Q70" s="1100"/>
      <c r="R70" s="1100"/>
      <c r="S70" s="1101"/>
      <c r="T70" s="1098">
        <f>Invest!BK120</f>
        <v>0</v>
      </c>
      <c r="U70" s="1098"/>
      <c r="V70" s="1098"/>
      <c r="W70" s="1098"/>
      <c r="X70" s="1098"/>
      <c r="Y70" s="1089">
        <f>Invest!BP120</f>
        <v>0</v>
      </c>
      <c r="Z70" s="1090"/>
      <c r="AA70" s="1090"/>
      <c r="AB70" s="1090"/>
      <c r="AC70" s="1090"/>
      <c r="AD70" s="1090"/>
      <c r="AE70" s="1090"/>
      <c r="AF70" s="1090"/>
      <c r="AG70" s="1090"/>
      <c r="AH70" s="1090"/>
      <c r="AI70" s="1091"/>
      <c r="AJ70" s="1068">
        <v>0.5</v>
      </c>
      <c r="AK70" s="1068"/>
      <c r="AL70" s="1068"/>
      <c r="AM70" s="1069">
        <f>Y70*AJ70</f>
        <v>0</v>
      </c>
      <c r="AN70" s="1069"/>
      <c r="AO70" s="1069"/>
      <c r="AP70" s="1069"/>
      <c r="AQ70" s="1069"/>
      <c r="AR70" s="1069"/>
      <c r="AS70" s="1069"/>
      <c r="AT70" s="1069"/>
      <c r="AU70" s="1069"/>
      <c r="AV70" s="1069"/>
      <c r="BB70" s="317"/>
      <c r="BC70" s="317"/>
      <c r="BD70" s="317"/>
      <c r="BE70" s="317"/>
      <c r="BF70" s="317"/>
      <c r="BG70" s="317"/>
      <c r="BH70" s="317"/>
      <c r="BI70" s="317"/>
      <c r="BJ70" s="317"/>
      <c r="BK70" s="317"/>
      <c r="BL70" s="317"/>
    </row>
    <row r="71" spans="2:64" s="58" customFormat="1" ht="20.25" customHeight="1">
      <c r="B71" s="1024"/>
      <c r="C71" s="1024"/>
      <c r="D71" s="1102"/>
      <c r="E71" s="1103"/>
      <c r="F71" s="1103"/>
      <c r="G71" s="1103"/>
      <c r="H71" s="1103"/>
      <c r="I71" s="1103"/>
      <c r="J71" s="1103"/>
      <c r="K71" s="1103"/>
      <c r="L71" s="1103"/>
      <c r="M71" s="1103"/>
      <c r="N71" s="1103"/>
      <c r="O71" s="1103"/>
      <c r="P71" s="1103"/>
      <c r="Q71" s="1103"/>
      <c r="R71" s="1103"/>
      <c r="S71" s="1104"/>
      <c r="T71" s="1098"/>
      <c r="U71" s="1098"/>
      <c r="V71" s="1098"/>
      <c r="W71" s="1098"/>
      <c r="X71" s="1098"/>
      <c r="Y71" s="1092"/>
      <c r="Z71" s="1093"/>
      <c r="AA71" s="1093"/>
      <c r="AB71" s="1093"/>
      <c r="AC71" s="1093"/>
      <c r="AD71" s="1093"/>
      <c r="AE71" s="1093"/>
      <c r="AF71" s="1093"/>
      <c r="AG71" s="1093"/>
      <c r="AH71" s="1093"/>
      <c r="AI71" s="1094"/>
      <c r="AJ71" s="1068"/>
      <c r="AK71" s="1068"/>
      <c r="AL71" s="1068"/>
      <c r="AM71" s="1069"/>
      <c r="AN71" s="1069"/>
      <c r="AO71" s="1069"/>
      <c r="AP71" s="1069"/>
      <c r="AQ71" s="1069"/>
      <c r="AR71" s="1069"/>
      <c r="AS71" s="1069"/>
      <c r="AT71" s="1069"/>
      <c r="AU71" s="1069"/>
      <c r="AV71" s="1069"/>
      <c r="BB71" s="317"/>
      <c r="BC71" s="317"/>
      <c r="BD71" s="317"/>
      <c r="BE71" s="317"/>
      <c r="BF71" s="317"/>
      <c r="BG71" s="317"/>
      <c r="BH71" s="317"/>
      <c r="BI71" s="317"/>
      <c r="BJ71" s="317"/>
      <c r="BK71" s="317"/>
      <c r="BL71" s="317"/>
    </row>
    <row r="72" spans="2:64" s="58" customFormat="1" ht="20.25" customHeight="1">
      <c r="B72" s="1024"/>
      <c r="C72" s="1024"/>
      <c r="D72" s="1105"/>
      <c r="E72" s="1106"/>
      <c r="F72" s="1106"/>
      <c r="G72" s="1106"/>
      <c r="H72" s="1106"/>
      <c r="I72" s="1106"/>
      <c r="J72" s="1106"/>
      <c r="K72" s="1106"/>
      <c r="L72" s="1106"/>
      <c r="M72" s="1106"/>
      <c r="N72" s="1106"/>
      <c r="O72" s="1106"/>
      <c r="P72" s="1106"/>
      <c r="Q72" s="1106"/>
      <c r="R72" s="1106"/>
      <c r="S72" s="1107"/>
      <c r="T72" s="1098"/>
      <c r="U72" s="1098"/>
      <c r="V72" s="1098"/>
      <c r="W72" s="1098"/>
      <c r="X72" s="1098"/>
      <c r="Y72" s="1095"/>
      <c r="Z72" s="1096"/>
      <c r="AA72" s="1096"/>
      <c r="AB72" s="1096"/>
      <c r="AC72" s="1096"/>
      <c r="AD72" s="1096"/>
      <c r="AE72" s="1096"/>
      <c r="AF72" s="1096"/>
      <c r="AG72" s="1096"/>
      <c r="AH72" s="1096"/>
      <c r="AI72" s="1097"/>
      <c r="AJ72" s="1068"/>
      <c r="AK72" s="1068"/>
      <c r="AL72" s="1068"/>
      <c r="AM72" s="1069"/>
      <c r="AN72" s="1069"/>
      <c r="AO72" s="1069"/>
      <c r="AP72" s="1069"/>
      <c r="AQ72" s="1069"/>
      <c r="AR72" s="1069"/>
      <c r="AS72" s="1069"/>
      <c r="AT72" s="1069"/>
      <c r="AU72" s="1069"/>
      <c r="AV72" s="1069"/>
      <c r="BB72" s="317"/>
      <c r="BC72" s="317"/>
      <c r="BD72" s="317"/>
      <c r="BE72" s="317"/>
      <c r="BF72" s="317"/>
      <c r="BG72" s="317"/>
      <c r="BH72" s="317"/>
      <c r="BI72" s="317"/>
      <c r="BJ72" s="317"/>
      <c r="BK72" s="317"/>
      <c r="BL72" s="317"/>
    </row>
    <row r="73" spans="2:64" s="58" customFormat="1" ht="20.25" customHeight="1">
      <c r="B73" s="1024" t="s">
        <v>94</v>
      </c>
      <c r="C73" s="1024"/>
      <c r="D73" s="1099">
        <f>IF(Invest!D126=0,"",Invest!D126)</f>
      </c>
      <c r="E73" s="1100"/>
      <c r="F73" s="1100"/>
      <c r="G73" s="1100"/>
      <c r="H73" s="1100"/>
      <c r="I73" s="1100"/>
      <c r="J73" s="1100"/>
      <c r="K73" s="1100"/>
      <c r="L73" s="1100"/>
      <c r="M73" s="1100"/>
      <c r="N73" s="1100"/>
      <c r="O73" s="1100"/>
      <c r="P73" s="1100"/>
      <c r="Q73" s="1100"/>
      <c r="R73" s="1100"/>
      <c r="S73" s="1101"/>
      <c r="T73" s="1098">
        <f>Invest!BK126</f>
        <v>0</v>
      </c>
      <c r="U73" s="1098"/>
      <c r="V73" s="1098"/>
      <c r="W73" s="1098"/>
      <c r="X73" s="1098"/>
      <c r="Y73" s="1089">
        <f>Invest!BP126</f>
        <v>0</v>
      </c>
      <c r="Z73" s="1090"/>
      <c r="AA73" s="1090"/>
      <c r="AB73" s="1090"/>
      <c r="AC73" s="1090"/>
      <c r="AD73" s="1090"/>
      <c r="AE73" s="1090"/>
      <c r="AF73" s="1090"/>
      <c r="AG73" s="1090"/>
      <c r="AH73" s="1090"/>
      <c r="AI73" s="1091"/>
      <c r="AJ73" s="1068">
        <v>0.5</v>
      </c>
      <c r="AK73" s="1068"/>
      <c r="AL73" s="1068"/>
      <c r="AM73" s="1069">
        <f>Y73*AJ73</f>
        <v>0</v>
      </c>
      <c r="AN73" s="1069"/>
      <c r="AO73" s="1069"/>
      <c r="AP73" s="1069"/>
      <c r="AQ73" s="1069"/>
      <c r="AR73" s="1069"/>
      <c r="AS73" s="1069"/>
      <c r="AT73" s="1069"/>
      <c r="AU73" s="1069"/>
      <c r="AV73" s="1069"/>
      <c r="BB73" s="317"/>
      <c r="BC73" s="317"/>
      <c r="BD73" s="317"/>
      <c r="BE73" s="317"/>
      <c r="BF73" s="317"/>
      <c r="BG73" s="317"/>
      <c r="BH73" s="317"/>
      <c r="BI73" s="317"/>
      <c r="BJ73" s="317"/>
      <c r="BK73" s="317"/>
      <c r="BL73" s="317"/>
    </row>
    <row r="74" spans="2:64" s="58" customFormat="1" ht="20.25" customHeight="1">
      <c r="B74" s="1024"/>
      <c r="C74" s="1024"/>
      <c r="D74" s="1102"/>
      <c r="E74" s="1103"/>
      <c r="F74" s="1103"/>
      <c r="G74" s="1103"/>
      <c r="H74" s="1103"/>
      <c r="I74" s="1103"/>
      <c r="J74" s="1103"/>
      <c r="K74" s="1103"/>
      <c r="L74" s="1103"/>
      <c r="M74" s="1103"/>
      <c r="N74" s="1103"/>
      <c r="O74" s="1103"/>
      <c r="P74" s="1103"/>
      <c r="Q74" s="1103"/>
      <c r="R74" s="1103"/>
      <c r="S74" s="1104"/>
      <c r="T74" s="1098"/>
      <c r="U74" s="1098"/>
      <c r="V74" s="1098"/>
      <c r="W74" s="1098"/>
      <c r="X74" s="1098"/>
      <c r="Y74" s="1092"/>
      <c r="Z74" s="1093"/>
      <c r="AA74" s="1093"/>
      <c r="AB74" s="1093"/>
      <c r="AC74" s="1093"/>
      <c r="AD74" s="1093"/>
      <c r="AE74" s="1093"/>
      <c r="AF74" s="1093"/>
      <c r="AG74" s="1093"/>
      <c r="AH74" s="1093"/>
      <c r="AI74" s="1094"/>
      <c r="AJ74" s="1068"/>
      <c r="AK74" s="1068"/>
      <c r="AL74" s="1068"/>
      <c r="AM74" s="1069"/>
      <c r="AN74" s="1069"/>
      <c r="AO74" s="1069"/>
      <c r="AP74" s="1069"/>
      <c r="AQ74" s="1069"/>
      <c r="AR74" s="1069"/>
      <c r="AS74" s="1069"/>
      <c r="AT74" s="1069"/>
      <c r="AU74" s="1069"/>
      <c r="AV74" s="1069"/>
      <c r="BB74" s="317"/>
      <c r="BC74" s="317"/>
      <c r="BD74" s="317"/>
      <c r="BE74" s="317"/>
      <c r="BF74" s="317"/>
      <c r="BG74" s="317"/>
      <c r="BH74" s="317"/>
      <c r="BI74" s="317"/>
      <c r="BJ74" s="317"/>
      <c r="BK74" s="317"/>
      <c r="BL74" s="317"/>
    </row>
    <row r="75" spans="2:64" s="58" customFormat="1" ht="20.25" customHeight="1">
      <c r="B75" s="1024"/>
      <c r="C75" s="1024"/>
      <c r="D75" s="1105"/>
      <c r="E75" s="1106"/>
      <c r="F75" s="1106"/>
      <c r="G75" s="1106"/>
      <c r="H75" s="1106"/>
      <c r="I75" s="1106"/>
      <c r="J75" s="1106"/>
      <c r="K75" s="1106"/>
      <c r="L75" s="1106"/>
      <c r="M75" s="1106"/>
      <c r="N75" s="1106"/>
      <c r="O75" s="1106"/>
      <c r="P75" s="1106"/>
      <c r="Q75" s="1106"/>
      <c r="R75" s="1106"/>
      <c r="S75" s="1107"/>
      <c r="T75" s="1098"/>
      <c r="U75" s="1098"/>
      <c r="V75" s="1098"/>
      <c r="W75" s="1098"/>
      <c r="X75" s="1098"/>
      <c r="Y75" s="1095"/>
      <c r="Z75" s="1096"/>
      <c r="AA75" s="1096"/>
      <c r="AB75" s="1096"/>
      <c r="AC75" s="1096"/>
      <c r="AD75" s="1096"/>
      <c r="AE75" s="1096"/>
      <c r="AF75" s="1096"/>
      <c r="AG75" s="1096"/>
      <c r="AH75" s="1096"/>
      <c r="AI75" s="1097"/>
      <c r="AJ75" s="1068"/>
      <c r="AK75" s="1068"/>
      <c r="AL75" s="1068"/>
      <c r="AM75" s="1069"/>
      <c r="AN75" s="1069"/>
      <c r="AO75" s="1069"/>
      <c r="AP75" s="1069"/>
      <c r="AQ75" s="1069"/>
      <c r="AR75" s="1069"/>
      <c r="AS75" s="1069"/>
      <c r="AT75" s="1069"/>
      <c r="AU75" s="1069"/>
      <c r="AV75" s="1069"/>
      <c r="BB75" s="317"/>
      <c r="BC75" s="317"/>
      <c r="BD75" s="317"/>
      <c r="BE75" s="317"/>
      <c r="BF75" s="317"/>
      <c r="BG75" s="317"/>
      <c r="BH75" s="317"/>
      <c r="BI75" s="317"/>
      <c r="BJ75" s="317"/>
      <c r="BK75" s="317"/>
      <c r="BL75" s="317"/>
    </row>
    <row r="76" spans="2:56" s="60" customFormat="1" ht="36" customHeight="1">
      <c r="B76" s="1110" t="s">
        <v>80</v>
      </c>
      <c r="C76" s="1111"/>
      <c r="D76" s="1111"/>
      <c r="E76" s="1111"/>
      <c r="F76" s="1111"/>
      <c r="G76" s="1111"/>
      <c r="H76" s="1111"/>
      <c r="I76" s="1111"/>
      <c r="J76" s="1111"/>
      <c r="K76" s="1111"/>
      <c r="L76" s="1111"/>
      <c r="M76" s="1111"/>
      <c r="N76" s="1111"/>
      <c r="O76" s="1111"/>
      <c r="P76" s="1111"/>
      <c r="Q76" s="1111"/>
      <c r="R76" s="1111"/>
      <c r="S76" s="1111"/>
      <c r="T76" s="1111"/>
      <c r="U76" s="1111"/>
      <c r="V76" s="1111"/>
      <c r="W76" s="1111"/>
      <c r="X76" s="1111"/>
      <c r="Y76" s="1108">
        <f>SUM(Y16:AI75)</f>
        <v>0</v>
      </c>
      <c r="Z76" s="1109"/>
      <c r="AA76" s="1109"/>
      <c r="AB76" s="1109"/>
      <c r="AC76" s="1109"/>
      <c r="AD76" s="1109"/>
      <c r="AE76" s="1109"/>
      <c r="AF76" s="1109"/>
      <c r="AG76" s="1109"/>
      <c r="AH76" s="1109"/>
      <c r="AI76" s="1109"/>
      <c r="AJ76" s="1070" t="s">
        <v>305</v>
      </c>
      <c r="AK76" s="612"/>
      <c r="AL76" s="612"/>
      <c r="AM76" s="612"/>
      <c r="AN76" s="612"/>
      <c r="AO76" s="612"/>
      <c r="AP76" s="612"/>
      <c r="AQ76" s="612"/>
      <c r="AR76" s="612"/>
      <c r="AS76" s="612"/>
      <c r="AT76" s="612"/>
      <c r="AU76" s="612"/>
      <c r="AV76" s="613"/>
      <c r="AW76" s="1086">
        <f>SUM(AM16:AV75)</f>
        <v>0</v>
      </c>
      <c r="AX76" s="1087"/>
      <c r="AY76" s="1087"/>
      <c r="AZ76" s="1087"/>
      <c r="BA76" s="1087"/>
      <c r="BB76" s="1088"/>
      <c r="BC76" s="1088"/>
      <c r="BD76" s="1088"/>
    </row>
    <row r="77" spans="2:56" s="60" customFormat="1" ht="36" customHeight="1">
      <c r="B77" s="1112"/>
      <c r="C77" s="1113"/>
      <c r="D77" s="1113"/>
      <c r="E77" s="1113"/>
      <c r="F77" s="1113"/>
      <c r="G77" s="1113"/>
      <c r="H77" s="1113"/>
      <c r="I77" s="1113"/>
      <c r="J77" s="1113"/>
      <c r="K77" s="1113"/>
      <c r="L77" s="1113"/>
      <c r="M77" s="1113"/>
      <c r="N77" s="1113"/>
      <c r="O77" s="1113"/>
      <c r="P77" s="1113"/>
      <c r="Q77" s="1113"/>
      <c r="R77" s="1113"/>
      <c r="S77" s="1113"/>
      <c r="T77" s="1113"/>
      <c r="U77" s="1113"/>
      <c r="V77" s="1113"/>
      <c r="W77" s="1113"/>
      <c r="X77" s="1113"/>
      <c r="Y77" s="1109"/>
      <c r="Z77" s="1109"/>
      <c r="AA77" s="1109"/>
      <c r="AB77" s="1109"/>
      <c r="AC77" s="1109"/>
      <c r="AD77" s="1109"/>
      <c r="AE77" s="1109"/>
      <c r="AF77" s="1109"/>
      <c r="AG77" s="1109"/>
      <c r="AH77" s="1109"/>
      <c r="AI77" s="1109"/>
      <c r="AJ77" s="1071"/>
      <c r="AK77" s="1072"/>
      <c r="AL77" s="1072"/>
      <c r="AM77" s="1072"/>
      <c r="AN77" s="1072"/>
      <c r="AO77" s="1072"/>
      <c r="AP77" s="1072"/>
      <c r="AQ77" s="1072"/>
      <c r="AR77" s="1072"/>
      <c r="AS77" s="1072"/>
      <c r="AT77" s="1072"/>
      <c r="AU77" s="1072"/>
      <c r="AV77" s="1073"/>
      <c r="AW77" s="1087"/>
      <c r="AX77" s="1087"/>
      <c r="AY77" s="1087"/>
      <c r="AZ77" s="1087"/>
      <c r="BA77" s="1087"/>
      <c r="BB77" s="1087"/>
      <c r="BC77" s="1087"/>
      <c r="BD77" s="1087"/>
    </row>
    <row r="78" spans="2:56" s="60" customFormat="1" ht="36" customHeight="1">
      <c r="B78" s="1114"/>
      <c r="C78" s="1115"/>
      <c r="D78" s="1115"/>
      <c r="E78" s="1115"/>
      <c r="F78" s="1115"/>
      <c r="G78" s="1115"/>
      <c r="H78" s="1115"/>
      <c r="I78" s="1115"/>
      <c r="J78" s="1115"/>
      <c r="K78" s="1115"/>
      <c r="L78" s="1115"/>
      <c r="M78" s="1115"/>
      <c r="N78" s="1115"/>
      <c r="O78" s="1115"/>
      <c r="P78" s="1115"/>
      <c r="Q78" s="1115"/>
      <c r="R78" s="1115"/>
      <c r="S78" s="1115"/>
      <c r="T78" s="1115"/>
      <c r="U78" s="1115"/>
      <c r="V78" s="1115"/>
      <c r="W78" s="1115"/>
      <c r="X78" s="1115"/>
      <c r="Y78" s="1109"/>
      <c r="Z78" s="1109"/>
      <c r="AA78" s="1109"/>
      <c r="AB78" s="1109"/>
      <c r="AC78" s="1109"/>
      <c r="AD78" s="1109"/>
      <c r="AE78" s="1109"/>
      <c r="AF78" s="1109"/>
      <c r="AG78" s="1109"/>
      <c r="AH78" s="1109"/>
      <c r="AI78" s="1109"/>
      <c r="AJ78" s="1074"/>
      <c r="AK78" s="1075"/>
      <c r="AL78" s="1075"/>
      <c r="AM78" s="1075"/>
      <c r="AN78" s="1075"/>
      <c r="AO78" s="1075"/>
      <c r="AP78" s="1075"/>
      <c r="AQ78" s="1075"/>
      <c r="AR78" s="1075"/>
      <c r="AS78" s="1075"/>
      <c r="AT78" s="1075"/>
      <c r="AU78" s="1075"/>
      <c r="AV78" s="1076"/>
      <c r="AW78" s="1087"/>
      <c r="AX78" s="1087"/>
      <c r="AY78" s="1087"/>
      <c r="AZ78" s="1087"/>
      <c r="BA78" s="1087"/>
      <c r="BB78" s="1087"/>
      <c r="BC78" s="1087"/>
      <c r="BD78" s="1087"/>
    </row>
    <row r="79" spans="3:56" s="121" customFormat="1" ht="20.25" customHeight="1">
      <c r="C79" s="95"/>
      <c r="D79" s="128"/>
      <c r="E79" s="128"/>
      <c r="F79" s="124"/>
      <c r="G79" s="124"/>
      <c r="H79" s="124"/>
      <c r="I79" s="124"/>
      <c r="J79" s="129"/>
      <c r="K79" s="129"/>
      <c r="L79" s="129"/>
      <c r="M79" s="129"/>
      <c r="N79" s="129"/>
      <c r="O79" s="129"/>
      <c r="P79" s="129"/>
      <c r="Q79" s="129"/>
      <c r="R79" s="129"/>
      <c r="S79" s="129"/>
      <c r="T79" s="129"/>
      <c r="U79" s="129"/>
      <c r="V79" s="129"/>
      <c r="W79" s="129"/>
      <c r="X79" s="129"/>
      <c r="Y79" s="1077" t="str">
        <f>IF($AW$76&lt;5000,"domanda non ammissibile contributo con importo inferiore a € 5.000",IF($AW$76&gt;200000,"contributo richiesto superiore al regime di de minimis, verrà ricondotto a € 200.000","contributo richiesto nei limiti previsto dal bando"))</f>
        <v>domanda non ammissibile contributo con importo inferiore a € 5.000</v>
      </c>
      <c r="Z79" s="1078"/>
      <c r="AA79" s="1078"/>
      <c r="AB79" s="1078"/>
      <c r="AC79" s="1078"/>
      <c r="AD79" s="1078"/>
      <c r="AE79" s="1078"/>
      <c r="AF79" s="1078"/>
      <c r="AG79" s="1078"/>
      <c r="AH79" s="1078"/>
      <c r="AI79" s="1078"/>
      <c r="AJ79" s="1078"/>
      <c r="AK79" s="1078"/>
      <c r="AL79" s="1078"/>
      <c r="AM79" s="1078"/>
      <c r="AN79" s="1078"/>
      <c r="AO79" s="1078"/>
      <c r="AP79" s="1078"/>
      <c r="AQ79" s="1078"/>
      <c r="AR79" s="1078"/>
      <c r="AS79" s="1078"/>
      <c r="AT79" s="1078"/>
      <c r="AU79" s="1078"/>
      <c r="AV79" s="1078"/>
      <c r="AW79" s="1078"/>
      <c r="AX79" s="1078"/>
      <c r="AY79" s="1078"/>
      <c r="AZ79" s="1078"/>
      <c r="BA79" s="1078"/>
      <c r="BB79" s="1078"/>
      <c r="BC79" s="1078"/>
      <c r="BD79" s="1079"/>
    </row>
    <row r="80" spans="1:56" s="99" customFormat="1" ht="20.25" customHeight="1">
      <c r="A80" s="95"/>
      <c r="B80" s="60"/>
      <c r="C80" s="60"/>
      <c r="D80" s="63"/>
      <c r="E80" s="63"/>
      <c r="F80" s="63"/>
      <c r="G80" s="63"/>
      <c r="H80" s="63"/>
      <c r="I80" s="63"/>
      <c r="J80" s="63"/>
      <c r="K80" s="63"/>
      <c r="L80" s="63"/>
      <c r="M80" s="63"/>
      <c r="N80" s="63"/>
      <c r="O80" s="63"/>
      <c r="P80" s="63"/>
      <c r="Q80" s="63"/>
      <c r="R80" s="63"/>
      <c r="S80" s="63"/>
      <c r="T80" s="107"/>
      <c r="U80" s="107"/>
      <c r="V80" s="107"/>
      <c r="W80" s="107"/>
      <c r="X80" s="107"/>
      <c r="Y80" s="1080"/>
      <c r="Z80" s="1081"/>
      <c r="AA80" s="1081"/>
      <c r="AB80" s="1081"/>
      <c r="AC80" s="1081"/>
      <c r="AD80" s="1081"/>
      <c r="AE80" s="1081"/>
      <c r="AF80" s="1081"/>
      <c r="AG80" s="1081"/>
      <c r="AH80" s="1081"/>
      <c r="AI80" s="1081"/>
      <c r="AJ80" s="1081"/>
      <c r="AK80" s="1081"/>
      <c r="AL80" s="1081"/>
      <c r="AM80" s="1081"/>
      <c r="AN80" s="1081"/>
      <c r="AO80" s="1081"/>
      <c r="AP80" s="1081"/>
      <c r="AQ80" s="1081"/>
      <c r="AR80" s="1081"/>
      <c r="AS80" s="1081"/>
      <c r="AT80" s="1081"/>
      <c r="AU80" s="1081"/>
      <c r="AV80" s="1081"/>
      <c r="AW80" s="1081"/>
      <c r="AX80" s="1081"/>
      <c r="AY80" s="1081"/>
      <c r="AZ80" s="1081"/>
      <c r="BA80" s="1081"/>
      <c r="BB80" s="1081"/>
      <c r="BC80" s="1081"/>
      <c r="BD80" s="1082"/>
    </row>
    <row r="81" spans="1:56" s="99" customFormat="1" ht="20.25" customHeight="1">
      <c r="A81" s="95"/>
      <c r="B81" s="60"/>
      <c r="C81" s="60"/>
      <c r="D81" s="63"/>
      <c r="E81" s="63"/>
      <c r="F81" s="63"/>
      <c r="G81" s="63"/>
      <c r="H81" s="63"/>
      <c r="I81" s="63"/>
      <c r="J81" s="63"/>
      <c r="K81" s="63"/>
      <c r="L81" s="63"/>
      <c r="M81" s="63"/>
      <c r="N81" s="63"/>
      <c r="O81" s="63"/>
      <c r="P81" s="63"/>
      <c r="Q81" s="63"/>
      <c r="R81" s="63"/>
      <c r="S81" s="63"/>
      <c r="T81" s="107"/>
      <c r="U81" s="107"/>
      <c r="V81" s="107"/>
      <c r="W81" s="107"/>
      <c r="X81" s="107"/>
      <c r="Y81" s="1083"/>
      <c r="Z81" s="1084"/>
      <c r="AA81" s="1084"/>
      <c r="AB81" s="1084"/>
      <c r="AC81" s="1084"/>
      <c r="AD81" s="1084"/>
      <c r="AE81" s="1084"/>
      <c r="AF81" s="1084"/>
      <c r="AG81" s="1084"/>
      <c r="AH81" s="1084"/>
      <c r="AI81" s="1084"/>
      <c r="AJ81" s="1084"/>
      <c r="AK81" s="1084"/>
      <c r="AL81" s="1084"/>
      <c r="AM81" s="1084"/>
      <c r="AN81" s="1084"/>
      <c r="AO81" s="1084"/>
      <c r="AP81" s="1084"/>
      <c r="AQ81" s="1084"/>
      <c r="AR81" s="1084"/>
      <c r="AS81" s="1084"/>
      <c r="AT81" s="1084"/>
      <c r="AU81" s="1084"/>
      <c r="AV81" s="1084"/>
      <c r="AW81" s="1084"/>
      <c r="AX81" s="1084"/>
      <c r="AY81" s="1084"/>
      <c r="AZ81" s="1084"/>
      <c r="BA81" s="1084"/>
      <c r="BB81" s="1084"/>
      <c r="BC81" s="1084"/>
      <c r="BD81" s="1085"/>
    </row>
    <row r="82" spans="1:56" s="99" customFormat="1" ht="20.25" customHeight="1">
      <c r="A82" s="95"/>
      <c r="B82" s="60"/>
      <c r="C82" s="60"/>
      <c r="D82" s="63"/>
      <c r="E82" s="63"/>
      <c r="F82" s="63"/>
      <c r="G82" s="63"/>
      <c r="H82" s="63"/>
      <c r="I82" s="63"/>
      <c r="J82" s="63"/>
      <c r="K82" s="63"/>
      <c r="L82" s="63"/>
      <c r="M82" s="63"/>
      <c r="N82" s="63"/>
      <c r="O82" s="63"/>
      <c r="P82" s="63"/>
      <c r="Q82" s="63"/>
      <c r="R82" s="63"/>
      <c r="S82" s="63"/>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20"/>
      <c r="AR82" s="20"/>
      <c r="AS82" s="20"/>
      <c r="AT82" s="20"/>
      <c r="AU82" s="20"/>
      <c r="AV82" s="20"/>
      <c r="AW82" s="122"/>
      <c r="AX82" s="122"/>
      <c r="AY82" s="122"/>
      <c r="AZ82" s="122"/>
      <c r="BA82" s="122"/>
      <c r="BB82" s="122"/>
      <c r="BC82" s="122"/>
      <c r="BD82" s="122"/>
    </row>
    <row r="83" spans="1:48" s="99" customFormat="1" ht="20.25" customHeight="1">
      <c r="A83" s="95"/>
      <c r="B83" s="123"/>
      <c r="D83" s="109"/>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row>
    <row r="84" spans="1:56" s="99" customFormat="1" ht="20.25" customHeight="1">
      <c r="A84" s="95"/>
      <c r="B84" s="60"/>
      <c r="C84" s="60"/>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6"/>
      <c r="AX84" s="126"/>
      <c r="AY84" s="126"/>
      <c r="AZ84" s="126"/>
      <c r="BA84" s="126"/>
      <c r="BB84" s="126"/>
      <c r="BC84" s="126"/>
      <c r="BD84" s="126"/>
    </row>
    <row r="85" spans="1:56" s="99" customFormat="1" ht="20.25" customHeight="1">
      <c r="A85" s="95"/>
      <c r="B85" s="60"/>
      <c r="C85" s="60"/>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6"/>
      <c r="AX85" s="126"/>
      <c r="AY85" s="126"/>
      <c r="AZ85" s="126"/>
      <c r="BA85" s="126"/>
      <c r="BB85" s="126"/>
      <c r="BC85" s="126"/>
      <c r="BD85" s="126"/>
    </row>
    <row r="86" spans="1:56" s="99" customFormat="1" ht="20.25" customHeight="1">
      <c r="A86" s="95"/>
      <c r="B86" s="60"/>
      <c r="C86" s="60"/>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6"/>
      <c r="AX86" s="126"/>
      <c r="AY86" s="126"/>
      <c r="AZ86" s="126"/>
      <c r="BA86" s="126"/>
      <c r="BB86" s="126"/>
      <c r="BC86" s="126"/>
      <c r="BD86" s="126"/>
    </row>
    <row r="87" spans="1:56" s="99" customFormat="1" ht="20.25" customHeight="1">
      <c r="A87" s="95"/>
      <c r="B87" s="60"/>
      <c r="C87" s="60"/>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row>
    <row r="88" spans="1:56" s="99" customFormat="1" ht="20.25" customHeight="1">
      <c r="A88" s="95"/>
      <c r="B88" s="60"/>
      <c r="C88" s="60"/>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row>
    <row r="89" spans="1:56" s="99" customFormat="1" ht="20.25" customHeight="1">
      <c r="A89" s="95"/>
      <c r="B89" s="60"/>
      <c r="C89" s="60"/>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row>
    <row r="90" spans="1:48" s="100" customFormat="1" ht="20.25" customHeight="1">
      <c r="A90" s="95"/>
      <c r="B90" s="123"/>
      <c r="C90" s="99"/>
      <c r="D90" s="109"/>
      <c r="E90" s="99"/>
      <c r="F90" s="99"/>
      <c r="G90" s="99"/>
      <c r="H90" s="99"/>
      <c r="I90" s="99"/>
      <c r="J90" s="99"/>
      <c r="K90" s="99"/>
      <c r="L90" s="99"/>
      <c r="M90" s="99"/>
      <c r="N90" s="99"/>
      <c r="O90" s="99"/>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row>
    <row r="91" spans="1:48" s="91" customFormat="1" ht="20.25" customHeight="1">
      <c r="A91" s="81"/>
      <c r="B91" s="89"/>
      <c r="C91" s="90"/>
      <c r="D91" s="101"/>
      <c r="E91" s="90"/>
      <c r="F91" s="90"/>
      <c r="G91" s="90"/>
      <c r="H91" s="90"/>
      <c r="I91" s="90"/>
      <c r="J91" s="90"/>
      <c r="K91" s="90"/>
      <c r="L91" s="90"/>
      <c r="M91" s="90"/>
      <c r="N91" s="90"/>
      <c r="O91" s="90"/>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row>
    <row r="92" spans="1:48" s="91" customFormat="1" ht="20.25" customHeight="1">
      <c r="A92" s="81"/>
      <c r="B92" s="89"/>
      <c r="C92" s="90"/>
      <c r="D92" s="101"/>
      <c r="E92" s="90"/>
      <c r="F92" s="90"/>
      <c r="G92" s="90"/>
      <c r="H92" s="90"/>
      <c r="I92" s="90"/>
      <c r="J92" s="90"/>
      <c r="K92" s="90"/>
      <c r="L92" s="90"/>
      <c r="M92" s="90"/>
      <c r="N92" s="90"/>
      <c r="O92" s="90"/>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row>
    <row r="93" spans="1:48" s="91" customFormat="1" ht="20.25" customHeight="1">
      <c r="A93" s="81"/>
      <c r="B93" s="89"/>
      <c r="C93" s="90"/>
      <c r="D93" s="101"/>
      <c r="E93" s="90"/>
      <c r="F93" s="90"/>
      <c r="G93" s="90"/>
      <c r="H93" s="90"/>
      <c r="I93" s="90"/>
      <c r="J93" s="90"/>
      <c r="K93" s="90"/>
      <c r="L93" s="90"/>
      <c r="M93" s="90"/>
      <c r="N93" s="90"/>
      <c r="O93" s="90"/>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row>
    <row r="94" spans="1:48" s="91" customFormat="1" ht="20.25" customHeight="1">
      <c r="A94" s="81"/>
      <c r="B94" s="89"/>
      <c r="C94" s="90"/>
      <c r="D94" s="101"/>
      <c r="E94" s="90"/>
      <c r="F94" s="90"/>
      <c r="G94" s="90"/>
      <c r="H94" s="90"/>
      <c r="I94" s="90"/>
      <c r="J94" s="90"/>
      <c r="K94" s="90"/>
      <c r="L94" s="90"/>
      <c r="M94" s="90"/>
      <c r="N94" s="90"/>
      <c r="O94" s="90"/>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row>
    <row r="95" spans="1:48" s="91" customFormat="1" ht="20.25" customHeight="1">
      <c r="A95" s="81"/>
      <c r="B95" s="89"/>
      <c r="C95" s="90"/>
      <c r="D95" s="101"/>
      <c r="E95" s="90"/>
      <c r="F95" s="90"/>
      <c r="G95" s="90"/>
      <c r="H95" s="90"/>
      <c r="I95" s="90"/>
      <c r="J95" s="90"/>
      <c r="K95" s="90"/>
      <c r="L95" s="90"/>
      <c r="M95" s="90"/>
      <c r="N95" s="90"/>
      <c r="O95" s="90"/>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U95" s="313"/>
      <c r="AV95" s="313"/>
    </row>
    <row r="96" spans="1:48" s="91" customFormat="1" ht="20.25" customHeight="1">
      <c r="A96" s="81"/>
      <c r="B96" s="89"/>
      <c r="C96" s="90"/>
      <c r="D96" s="101"/>
      <c r="E96" s="90"/>
      <c r="F96" s="90"/>
      <c r="G96" s="90"/>
      <c r="H96" s="90"/>
      <c r="I96" s="90"/>
      <c r="J96" s="90"/>
      <c r="K96" s="90"/>
      <c r="L96" s="90"/>
      <c r="M96" s="90"/>
      <c r="N96" s="90"/>
      <c r="O96" s="90"/>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row>
    <row r="97" spans="1:48" s="91" customFormat="1" ht="20.25" customHeight="1">
      <c r="A97" s="81"/>
      <c r="B97" s="89"/>
      <c r="C97" s="90"/>
      <c r="D97" s="101"/>
      <c r="E97" s="90"/>
      <c r="F97" s="90"/>
      <c r="G97" s="90"/>
      <c r="H97" s="90"/>
      <c r="I97" s="90"/>
      <c r="J97" s="90"/>
      <c r="K97" s="90"/>
      <c r="L97" s="90"/>
      <c r="M97" s="90"/>
      <c r="N97" s="90"/>
      <c r="O97" s="90"/>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row>
    <row r="98" spans="1:48" s="91" customFormat="1" ht="20.25" customHeight="1">
      <c r="A98" s="81"/>
      <c r="B98" s="89"/>
      <c r="C98" s="90"/>
      <c r="D98" s="101"/>
      <c r="E98" s="90"/>
      <c r="F98" s="90"/>
      <c r="G98" s="90"/>
      <c r="H98" s="90"/>
      <c r="I98" s="90"/>
      <c r="J98" s="90"/>
      <c r="K98" s="90"/>
      <c r="L98" s="90"/>
      <c r="M98" s="90"/>
      <c r="N98" s="90"/>
      <c r="O98" s="90"/>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row>
    <row r="99" spans="1:48" s="91" customFormat="1" ht="20.25" customHeight="1">
      <c r="A99" s="81"/>
      <c r="B99" s="89"/>
      <c r="C99" s="90"/>
      <c r="D99" s="101"/>
      <c r="E99" s="90"/>
      <c r="F99" s="90"/>
      <c r="G99" s="90"/>
      <c r="H99" s="90"/>
      <c r="I99" s="90"/>
      <c r="J99" s="90"/>
      <c r="K99" s="90"/>
      <c r="L99" s="90"/>
      <c r="M99" s="90"/>
      <c r="N99" s="90"/>
      <c r="O99" s="90"/>
      <c r="P99" s="313"/>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row>
    <row r="100" spans="1:48" s="91" customFormat="1" ht="20.25" customHeight="1">
      <c r="A100" s="81"/>
      <c r="B100" s="89"/>
      <c r="C100" s="90"/>
      <c r="D100" s="101"/>
      <c r="E100" s="90"/>
      <c r="F100" s="90"/>
      <c r="G100" s="90"/>
      <c r="H100" s="90"/>
      <c r="I100" s="90"/>
      <c r="J100" s="90"/>
      <c r="K100" s="90"/>
      <c r="L100" s="90"/>
      <c r="M100" s="90"/>
      <c r="N100" s="90"/>
      <c r="O100" s="90"/>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row>
    <row r="101" spans="1:48" s="91" customFormat="1" ht="20.25" customHeight="1">
      <c r="A101" s="81"/>
      <c r="B101" s="89"/>
      <c r="C101" s="90"/>
      <c r="D101" s="101"/>
      <c r="E101" s="90"/>
      <c r="F101" s="90"/>
      <c r="G101" s="90"/>
      <c r="H101" s="90"/>
      <c r="I101" s="90"/>
      <c r="J101" s="90"/>
      <c r="K101" s="90"/>
      <c r="L101" s="90"/>
      <c r="M101" s="90"/>
      <c r="N101" s="90"/>
      <c r="O101" s="90"/>
      <c r="P101" s="313"/>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row>
    <row r="102" spans="1:48" s="91" customFormat="1" ht="20.25" customHeight="1">
      <c r="A102" s="81"/>
      <c r="B102" s="89"/>
      <c r="C102" s="90"/>
      <c r="D102" s="101"/>
      <c r="E102" s="90"/>
      <c r="F102" s="90"/>
      <c r="G102" s="90"/>
      <c r="H102" s="90"/>
      <c r="I102" s="90"/>
      <c r="J102" s="90"/>
      <c r="K102" s="90"/>
      <c r="L102" s="90"/>
      <c r="M102" s="90"/>
      <c r="N102" s="90"/>
      <c r="O102" s="90"/>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row>
    <row r="103" spans="1:48" s="91" customFormat="1" ht="20.25" customHeight="1">
      <c r="A103" s="81"/>
      <c r="B103" s="89"/>
      <c r="C103" s="90"/>
      <c r="D103" s="101"/>
      <c r="E103" s="90"/>
      <c r="F103" s="90"/>
      <c r="G103" s="90"/>
      <c r="H103" s="90"/>
      <c r="I103" s="90"/>
      <c r="J103" s="90"/>
      <c r="K103" s="90"/>
      <c r="L103" s="90"/>
      <c r="M103" s="90"/>
      <c r="N103" s="90"/>
      <c r="O103" s="90"/>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row>
    <row r="104" spans="1:48" s="91" customFormat="1" ht="20.25" customHeight="1">
      <c r="A104" s="81"/>
      <c r="B104" s="89"/>
      <c r="C104" s="90"/>
      <c r="D104" s="101"/>
      <c r="E104" s="90"/>
      <c r="F104" s="90"/>
      <c r="G104" s="90"/>
      <c r="H104" s="90"/>
      <c r="I104" s="90"/>
      <c r="J104" s="90"/>
      <c r="K104" s="90"/>
      <c r="L104" s="90"/>
      <c r="M104" s="90"/>
      <c r="N104" s="90"/>
      <c r="O104" s="90"/>
      <c r="P104" s="313"/>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row>
    <row r="105" spans="1:48" s="91" customFormat="1" ht="20.25" customHeight="1">
      <c r="A105" s="81"/>
      <c r="B105" s="89"/>
      <c r="C105" s="90"/>
      <c r="D105" s="101"/>
      <c r="E105" s="90"/>
      <c r="F105" s="90"/>
      <c r="G105" s="90"/>
      <c r="H105" s="90"/>
      <c r="I105" s="90"/>
      <c r="J105" s="90"/>
      <c r="K105" s="90"/>
      <c r="L105" s="90"/>
      <c r="M105" s="90"/>
      <c r="N105" s="90"/>
      <c r="O105" s="90"/>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3"/>
      <c r="AP105" s="313"/>
      <c r="AQ105" s="313"/>
      <c r="AR105" s="313"/>
      <c r="AS105" s="313"/>
      <c r="AT105" s="313"/>
      <c r="AU105" s="313"/>
      <c r="AV105" s="313"/>
    </row>
    <row r="106" spans="1:48" s="91" customFormat="1" ht="20.25" customHeight="1">
      <c r="A106" s="81"/>
      <c r="B106" s="89"/>
      <c r="C106" s="90"/>
      <c r="D106" s="101"/>
      <c r="E106" s="90"/>
      <c r="F106" s="90"/>
      <c r="G106" s="90"/>
      <c r="H106" s="90"/>
      <c r="I106" s="90"/>
      <c r="J106" s="90"/>
      <c r="K106" s="90"/>
      <c r="L106" s="90"/>
      <c r="M106" s="90"/>
      <c r="N106" s="90"/>
      <c r="O106" s="90"/>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c r="AS106" s="313"/>
      <c r="AT106" s="313"/>
      <c r="AU106" s="313"/>
      <c r="AV106" s="313"/>
    </row>
    <row r="107" spans="1:48" s="91" customFormat="1" ht="20.25" customHeight="1">
      <c r="A107" s="81"/>
      <c r="B107" s="89"/>
      <c r="C107" s="90"/>
      <c r="D107" s="101"/>
      <c r="E107" s="90"/>
      <c r="F107" s="90"/>
      <c r="G107" s="90"/>
      <c r="H107" s="90"/>
      <c r="I107" s="90"/>
      <c r="J107" s="90"/>
      <c r="K107" s="90"/>
      <c r="L107" s="90"/>
      <c r="M107" s="90"/>
      <c r="N107" s="90"/>
      <c r="O107" s="90"/>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c r="AS107" s="313"/>
      <c r="AT107" s="313"/>
      <c r="AU107" s="313"/>
      <c r="AV107" s="313"/>
    </row>
    <row r="108" spans="1:48" s="91" customFormat="1" ht="20.25" customHeight="1">
      <c r="A108" s="81"/>
      <c r="B108" s="89"/>
      <c r="C108" s="90"/>
      <c r="D108" s="101"/>
      <c r="E108" s="90"/>
      <c r="F108" s="90"/>
      <c r="G108" s="90"/>
      <c r="H108" s="90"/>
      <c r="I108" s="90"/>
      <c r="J108" s="90"/>
      <c r="K108" s="90"/>
      <c r="L108" s="90"/>
      <c r="M108" s="90"/>
      <c r="N108" s="90"/>
      <c r="O108" s="90"/>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313"/>
      <c r="AN108" s="313"/>
      <c r="AO108" s="313"/>
      <c r="AP108" s="313"/>
      <c r="AQ108" s="313"/>
      <c r="AR108" s="313"/>
      <c r="AS108" s="313"/>
      <c r="AT108" s="313"/>
      <c r="AU108" s="313"/>
      <c r="AV108" s="313"/>
    </row>
    <row r="109" spans="1:48" s="91" customFormat="1" ht="20.25" customHeight="1">
      <c r="A109" s="81"/>
      <c r="B109" s="89"/>
      <c r="C109" s="90"/>
      <c r="D109" s="101" t="s">
        <v>44</v>
      </c>
      <c r="E109" s="90"/>
      <c r="F109" s="90"/>
      <c r="G109" s="90"/>
      <c r="H109" s="90"/>
      <c r="I109" s="90"/>
      <c r="J109" s="90"/>
      <c r="K109" s="90"/>
      <c r="L109" s="90"/>
      <c r="M109" s="90"/>
      <c r="N109" s="90"/>
      <c r="O109" s="90"/>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row>
    <row r="110" spans="3:19" ht="20.25" customHeight="1">
      <c r="C110" s="69"/>
      <c r="D110" s="1067" t="s">
        <v>34</v>
      </c>
      <c r="E110" s="1067"/>
      <c r="F110" s="1067"/>
      <c r="G110" s="1067"/>
      <c r="H110" s="1067"/>
      <c r="I110" s="1067"/>
      <c r="J110" s="1067"/>
      <c r="K110" s="1067"/>
      <c r="L110" s="1067"/>
      <c r="M110" s="1067"/>
      <c r="N110" s="1067"/>
      <c r="O110" s="1067"/>
      <c r="P110" s="1067"/>
      <c r="Q110" s="1067"/>
      <c r="R110" s="1067"/>
      <c r="S110" s="1067"/>
    </row>
    <row r="111" spans="3:19" ht="20.25" customHeight="1">
      <c r="C111" s="69"/>
      <c r="D111" s="1067" t="s">
        <v>35</v>
      </c>
      <c r="E111" s="1067"/>
      <c r="F111" s="1067"/>
      <c r="G111" s="1067"/>
      <c r="H111" s="1067"/>
      <c r="I111" s="1067"/>
      <c r="J111" s="1067"/>
      <c r="K111" s="1067"/>
      <c r="L111" s="1067"/>
      <c r="M111" s="1067"/>
      <c r="N111" s="1067"/>
      <c r="O111" s="1067"/>
      <c r="P111" s="1067"/>
      <c r="Q111" s="1067"/>
      <c r="R111" s="1067"/>
      <c r="S111" s="1067"/>
    </row>
    <row r="112" spans="3:19" ht="20.25" customHeight="1">
      <c r="C112" s="69"/>
      <c r="D112" s="1067" t="s">
        <v>36</v>
      </c>
      <c r="E112" s="1067"/>
      <c r="F112" s="1067"/>
      <c r="G112" s="1067"/>
      <c r="H112" s="1067"/>
      <c r="I112" s="1067"/>
      <c r="J112" s="1067"/>
      <c r="K112" s="1067"/>
      <c r="L112" s="1067"/>
      <c r="M112" s="1067"/>
      <c r="N112" s="1067"/>
      <c r="O112" s="1067"/>
      <c r="P112" s="1067"/>
      <c r="Q112" s="1067"/>
      <c r="R112" s="1067"/>
      <c r="S112" s="1067"/>
    </row>
    <row r="113" spans="3:19" ht="20.25" customHeight="1">
      <c r="C113" s="69"/>
      <c r="D113" s="1067" t="s">
        <v>37</v>
      </c>
      <c r="E113" s="1067"/>
      <c r="F113" s="1067"/>
      <c r="G113" s="1067"/>
      <c r="H113" s="1067"/>
      <c r="I113" s="1067"/>
      <c r="J113" s="1067"/>
      <c r="K113" s="1067"/>
      <c r="L113" s="1067"/>
      <c r="M113" s="1067"/>
      <c r="N113" s="1067"/>
      <c r="O113" s="1067"/>
      <c r="P113" s="1067"/>
      <c r="Q113" s="1067"/>
      <c r="R113" s="1067"/>
      <c r="S113" s="1067"/>
    </row>
    <row r="114" spans="3:19" ht="20.25" customHeight="1">
      <c r="C114" s="69"/>
      <c r="D114" s="1067" t="s">
        <v>38</v>
      </c>
      <c r="E114" s="1067"/>
      <c r="F114" s="1067"/>
      <c r="G114" s="1067"/>
      <c r="H114" s="1067"/>
      <c r="I114" s="1067"/>
      <c r="J114" s="1067"/>
      <c r="K114" s="1067"/>
      <c r="L114" s="1067"/>
      <c r="M114" s="1067"/>
      <c r="N114" s="1067"/>
      <c r="O114" s="1067"/>
      <c r="P114" s="1067"/>
      <c r="Q114" s="1067"/>
      <c r="R114" s="1067"/>
      <c r="S114" s="1067"/>
    </row>
    <row r="115" spans="3:19" ht="20.25" customHeight="1">
      <c r="C115" s="69"/>
      <c r="D115" s="1067" t="s">
        <v>39</v>
      </c>
      <c r="E115" s="1067"/>
      <c r="F115" s="1067"/>
      <c r="G115" s="1067"/>
      <c r="H115" s="1067"/>
      <c r="I115" s="1067"/>
      <c r="J115" s="1067"/>
      <c r="K115" s="1067"/>
      <c r="L115" s="1067"/>
      <c r="M115" s="1067"/>
      <c r="N115" s="1067"/>
      <c r="O115" s="1067"/>
      <c r="P115" s="1067"/>
      <c r="Q115" s="1067"/>
      <c r="R115" s="1067"/>
      <c r="S115" s="1067"/>
    </row>
    <row r="116" spans="3:19" ht="20.25" customHeight="1">
      <c r="C116" s="69"/>
      <c r="D116" s="1067" t="s">
        <v>40</v>
      </c>
      <c r="E116" s="1067"/>
      <c r="F116" s="1067"/>
      <c r="G116" s="1067"/>
      <c r="H116" s="1067"/>
      <c r="I116" s="1067"/>
      <c r="J116" s="1067"/>
      <c r="K116" s="1067"/>
      <c r="L116" s="1067"/>
      <c r="M116" s="1067"/>
      <c r="N116" s="1067"/>
      <c r="O116" s="1067"/>
      <c r="P116" s="1067"/>
      <c r="Q116" s="1067"/>
      <c r="R116" s="1067"/>
      <c r="S116" s="1067"/>
    </row>
    <row r="117" spans="3:19" ht="20.25" customHeight="1">
      <c r="C117" s="69"/>
      <c r="D117" s="1067" t="s">
        <v>41</v>
      </c>
      <c r="E117" s="1067"/>
      <c r="F117" s="1067"/>
      <c r="G117" s="1067"/>
      <c r="H117" s="1067"/>
      <c r="I117" s="1067"/>
      <c r="J117" s="1067"/>
      <c r="K117" s="1067"/>
      <c r="L117" s="1067"/>
      <c r="M117" s="1067"/>
      <c r="N117" s="1067"/>
      <c r="O117" s="1067"/>
      <c r="P117" s="1067"/>
      <c r="Q117" s="1067"/>
      <c r="R117" s="1067"/>
      <c r="S117" s="1067"/>
    </row>
    <row r="118" spans="3:19" ht="20.25" customHeight="1">
      <c r="C118" s="69"/>
      <c r="D118" s="1067" t="s">
        <v>42</v>
      </c>
      <c r="E118" s="1067"/>
      <c r="F118" s="1067"/>
      <c r="G118" s="1067"/>
      <c r="H118" s="1067"/>
      <c r="I118" s="1067"/>
      <c r="J118" s="1067"/>
      <c r="K118" s="1067"/>
      <c r="L118" s="1067"/>
      <c r="M118" s="1067"/>
      <c r="N118" s="1067"/>
      <c r="O118" s="1067"/>
      <c r="P118" s="1067"/>
      <c r="Q118" s="1067"/>
      <c r="R118" s="1067"/>
      <c r="S118" s="1067"/>
    </row>
  </sheetData>
  <sheetProtection sheet="1" objects="1" scenarios="1" insertRows="0"/>
  <mergeCells count="143">
    <mergeCell ref="B73:C75"/>
    <mergeCell ref="D73:S75"/>
    <mergeCell ref="T73:X75"/>
    <mergeCell ref="Y73:AI75"/>
    <mergeCell ref="B70:C72"/>
    <mergeCell ref="D70:S72"/>
    <mergeCell ref="T70:X72"/>
    <mergeCell ref="Y70:AI72"/>
    <mergeCell ref="B55:C57"/>
    <mergeCell ref="D55:S57"/>
    <mergeCell ref="T55:X57"/>
    <mergeCell ref="Y55:AI57"/>
    <mergeCell ref="B67:C69"/>
    <mergeCell ref="D67:S69"/>
    <mergeCell ref="T67:X69"/>
    <mergeCell ref="Y67:AI69"/>
    <mergeCell ref="B64:C66"/>
    <mergeCell ref="D64:S66"/>
    <mergeCell ref="T64:X66"/>
    <mergeCell ref="Y64:AI66"/>
    <mergeCell ref="B58:C60"/>
    <mergeCell ref="D58:S60"/>
    <mergeCell ref="T58:X60"/>
    <mergeCell ref="Y58:AI60"/>
    <mergeCell ref="B61:C63"/>
    <mergeCell ref="D61:S63"/>
    <mergeCell ref="T61:X63"/>
    <mergeCell ref="B52:C54"/>
    <mergeCell ref="D52:S54"/>
    <mergeCell ref="T52:X54"/>
    <mergeCell ref="Y52:AI54"/>
    <mergeCell ref="AJ46:AL48"/>
    <mergeCell ref="AM46:AV48"/>
    <mergeCell ref="B49:C51"/>
    <mergeCell ref="D49:S51"/>
    <mergeCell ref="T49:X51"/>
    <mergeCell ref="Y49:AI51"/>
    <mergeCell ref="AJ49:AL51"/>
    <mergeCell ref="AM49:AV51"/>
    <mergeCell ref="Y61:AI63"/>
    <mergeCell ref="AJ61:AL63"/>
    <mergeCell ref="AJ55:AL57"/>
    <mergeCell ref="AJ58:AL60"/>
    <mergeCell ref="D22:S24"/>
    <mergeCell ref="AM31:AV33"/>
    <mergeCell ref="AM34:AV36"/>
    <mergeCell ref="D25:S27"/>
    <mergeCell ref="AM37:AV39"/>
    <mergeCell ref="AJ31:AL33"/>
    <mergeCell ref="AJ37:AL39"/>
    <mergeCell ref="AJ73:AL75"/>
    <mergeCell ref="AM73:AV75"/>
    <mergeCell ref="AM64:AV66"/>
    <mergeCell ref="AM40:AV42"/>
    <mergeCell ref="AM43:AV45"/>
    <mergeCell ref="T40:X42"/>
    <mergeCell ref="AJ67:AL69"/>
    <mergeCell ref="Y25:AI27"/>
    <mergeCell ref="Y28:AI30"/>
    <mergeCell ref="Y31:AI33"/>
    <mergeCell ref="Y43:AI45"/>
    <mergeCell ref="AJ70:AL72"/>
    <mergeCell ref="AM70:AV72"/>
    <mergeCell ref="AJ64:AL66"/>
    <mergeCell ref="B16:C18"/>
    <mergeCell ref="D16:S18"/>
    <mergeCell ref="BQ1:CG1"/>
    <mergeCell ref="T16:X18"/>
    <mergeCell ref="Y16:AI18"/>
    <mergeCell ref="AJ7:AL15"/>
    <mergeCell ref="AM7:AV15"/>
    <mergeCell ref="Y7:AI15"/>
    <mergeCell ref="D7:S15"/>
    <mergeCell ref="B7:C15"/>
    <mergeCell ref="T7:X15"/>
    <mergeCell ref="AM16:AV18"/>
    <mergeCell ref="AJ16:AL18"/>
    <mergeCell ref="BQ2:CG2"/>
    <mergeCell ref="A1:BD2"/>
    <mergeCell ref="B34:C36"/>
    <mergeCell ref="D34:S36"/>
    <mergeCell ref="B37:C39"/>
    <mergeCell ref="B31:C33"/>
    <mergeCell ref="D31:S33"/>
    <mergeCell ref="D37:S39"/>
    <mergeCell ref="D19:S21"/>
    <mergeCell ref="AM28:AV30"/>
    <mergeCell ref="B28:C30"/>
    <mergeCell ref="D28:S30"/>
    <mergeCell ref="AJ22:AL24"/>
    <mergeCell ref="T22:X24"/>
    <mergeCell ref="B25:C27"/>
    <mergeCell ref="B22:C24"/>
    <mergeCell ref="B19:C21"/>
    <mergeCell ref="AJ25:AL27"/>
    <mergeCell ref="AM19:AV21"/>
    <mergeCell ref="AM22:AV24"/>
    <mergeCell ref="AM25:AV27"/>
    <mergeCell ref="Y34:AI36"/>
    <mergeCell ref="Y37:AI39"/>
    <mergeCell ref="T31:X33"/>
    <mergeCell ref="T37:X39"/>
    <mergeCell ref="T19:X21"/>
    <mergeCell ref="AJ19:AL21"/>
    <mergeCell ref="Y19:AI21"/>
    <mergeCell ref="AJ34:AL36"/>
    <mergeCell ref="T28:X30"/>
    <mergeCell ref="AJ28:AL30"/>
    <mergeCell ref="T25:X27"/>
    <mergeCell ref="Y40:AI42"/>
    <mergeCell ref="B46:C48"/>
    <mergeCell ref="D111:S111"/>
    <mergeCell ref="B43:C45"/>
    <mergeCell ref="D43:S45"/>
    <mergeCell ref="B40:C42"/>
    <mergeCell ref="Y76:AI78"/>
    <mergeCell ref="B76:X78"/>
    <mergeCell ref="D40:S42"/>
    <mergeCell ref="D46:S48"/>
    <mergeCell ref="T46:X48"/>
    <mergeCell ref="Y46:AI48"/>
    <mergeCell ref="D110:S110"/>
    <mergeCell ref="Y22:AI24"/>
    <mergeCell ref="T34:X36"/>
    <mergeCell ref="AJ40:AL42"/>
    <mergeCell ref="T43:X45"/>
    <mergeCell ref="AJ43:AL45"/>
    <mergeCell ref="D118:S118"/>
    <mergeCell ref="D112:S112"/>
    <mergeCell ref="D117:S117"/>
    <mergeCell ref="D113:S113"/>
    <mergeCell ref="D114:S114"/>
    <mergeCell ref="D115:S115"/>
    <mergeCell ref="D116:S116"/>
    <mergeCell ref="AJ52:AL54"/>
    <mergeCell ref="AM52:AV54"/>
    <mergeCell ref="AM55:AV57"/>
    <mergeCell ref="AM61:AV63"/>
    <mergeCell ref="AM58:AV60"/>
    <mergeCell ref="AM67:AV69"/>
    <mergeCell ref="AJ76:AV78"/>
    <mergeCell ref="Y79:BD81"/>
    <mergeCell ref="AW76:BD78"/>
  </mergeCells>
  <conditionalFormatting sqref="AW84:BD86">
    <cfRule type="cellIs" priority="4" dxfId="5" operator="equal" stopIfTrue="1">
      <formula>"OK"</formula>
    </cfRule>
    <cfRule type="cellIs" priority="5" dxfId="5" operator="equal" stopIfTrue="1">
      <formula>"SI"</formula>
    </cfRule>
    <cfRule type="cellIs" priority="6" dxfId="3" operator="equal" stopIfTrue="1">
      <formula>"NO"</formula>
    </cfRule>
    <cfRule type="cellIs" priority="7" dxfId="3" operator="equal" stopIfTrue="1">
      <formula>"SI"</formula>
    </cfRule>
  </conditionalFormatting>
  <conditionalFormatting sqref="AW76:BD78">
    <cfRule type="cellIs" priority="1" dxfId="1" operator="greaterThan">
      <formula>200000</formula>
    </cfRule>
    <cfRule type="cellIs" priority="2" dxfId="1" operator="lessThan" stopIfTrue="1">
      <formula>5000</formula>
    </cfRule>
    <cfRule type="cellIs" priority="3" dxfId="0" operator="between" stopIfTrue="1">
      <formula>5000</formula>
      <formula>200000</formula>
    </cfRule>
  </conditionalFormatting>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42" r:id="rId1"/>
  <headerFooter alignWithMargins="0">
    <oddFooter>&amp;R&amp;"Arial,Grassetto"&amp;14foglio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Regione Liguria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M</dc:creator>
  <cp:keywords/>
  <dc:description/>
  <cp:lastModifiedBy>Tovo Massimiliano</cp:lastModifiedBy>
  <cp:lastPrinted>2019-01-14T08:41:58Z</cp:lastPrinted>
  <dcterms:created xsi:type="dcterms:W3CDTF">2008-02-14T15:56:11Z</dcterms:created>
  <dcterms:modified xsi:type="dcterms:W3CDTF">2020-03-04T11:46:10Z</dcterms:modified>
  <cp:category/>
  <cp:version/>
  <cp:contentType/>
  <cp:contentStatus/>
</cp:coreProperties>
</file>