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ione.liguria.it\giunta\Gruppi\PSR\CAL_SIAR\2021_CalApicoltura+PF\ModelliDomanda_Istruzioni\"/>
    </mc:Choice>
  </mc:AlternateContent>
  <bookViews>
    <workbookView xWindow="0" yWindow="0" windowWidth="28800" windowHeight="12304" tabRatio="500"/>
  </bookViews>
  <sheets>
    <sheet name="tabella" sheetId="2" r:id="rId1"/>
  </sheets>
  <definedNames>
    <definedName name="_xlnm.Print_Area" localSheetId="0">tabella!$A$1:$O$11</definedName>
  </definedNames>
  <calcPr calcId="152511"/>
</workbook>
</file>

<file path=xl/calcChain.xml><?xml version="1.0" encoding="utf-8"?>
<calcChain xmlns="http://schemas.openxmlformats.org/spreadsheetml/2006/main">
  <c r="N10" i="2" l="1"/>
  <c r="J10" i="2"/>
  <c r="N9" i="2"/>
  <c r="N8" i="2"/>
  <c r="N7" i="2"/>
  <c r="N6" i="2"/>
  <c r="J6" i="2" l="1"/>
  <c r="J7" i="2"/>
  <c r="J8" i="2"/>
  <c r="J9" i="2"/>
  <c r="M11" i="2"/>
  <c r="J11" i="2"/>
  <c r="H11" i="2"/>
  <c r="M9" i="2"/>
  <c r="M6" i="2"/>
  <c r="N11" i="2"/>
  <c r="M7" i="2"/>
  <c r="M8" i="2"/>
  <c r="H9" i="2"/>
  <c r="O11" i="2" l="1"/>
  <c r="L8" i="2"/>
  <c r="K8" i="2"/>
  <c r="L6" i="2"/>
  <c r="K6" i="2"/>
  <c r="H6" i="2"/>
  <c r="E8" i="2"/>
  <c r="H8" i="2"/>
  <c r="E7" i="2"/>
  <c r="H7" i="2"/>
</calcChain>
</file>

<file path=xl/sharedStrings.xml><?xml version="1.0" encoding="utf-8"?>
<sst xmlns="http://schemas.openxmlformats.org/spreadsheetml/2006/main" count="57" uniqueCount="49">
  <si>
    <t>CALCOLO INCIDENZA % DEL DANNO</t>
  </si>
  <si>
    <t>COLTURA</t>
  </si>
  <si>
    <t>A</t>
  </si>
  <si>
    <t>B</t>
  </si>
  <si>
    <t>C</t>
  </si>
  <si>
    <t xml:space="preserve">D </t>
  </si>
  <si>
    <t>E</t>
  </si>
  <si>
    <t>F</t>
  </si>
  <si>
    <t>G</t>
  </si>
  <si>
    <t>H</t>
  </si>
  <si>
    <t>I</t>
  </si>
  <si>
    <t>L</t>
  </si>
  <si>
    <t>M</t>
  </si>
  <si>
    <t>N</t>
  </si>
  <si>
    <t>compilata da parte dell’agricoltore</t>
  </si>
  <si>
    <t>dichiarato dal beneficiario</t>
  </si>
  <si>
    <t xml:space="preserve"> = E + F</t>
  </si>
  <si>
    <t>frumento</t>
  </si>
  <si>
    <t>no</t>
  </si>
  <si>
    <t>pere</t>
  </si>
  <si>
    <t>si</t>
  </si>
  <si>
    <t>PLV 2021 TOTALE comprensiva del Contributo di cui alla Colonna F</t>
  </si>
  <si>
    <t>da decreto MIPAAF</t>
  </si>
  <si>
    <t>D1</t>
  </si>
  <si>
    <t xml:space="preserve"> = C * D
 oppure =A*D1 
oppure  = A*D1*B/H</t>
  </si>
  <si>
    <t>Standard Value/Ha</t>
  </si>
  <si>
    <t xml:space="preserve">TRIENNIO (2018 – 2020) O QUINQUENNIO  (2016-2020) DI RIFERIMENTO </t>
  </si>
  <si>
    <t xml:space="preserve"> = A * H * I 
oppure =A*D1</t>
  </si>
  <si>
    <t xml:space="preserve">1 – G/L </t>
  </si>
  <si>
    <t>superficie 2021 da anagrafe agricola (Ha) o n. alveari 2021 da fascicolo aziendale/anagrafe zootecnica</t>
  </si>
  <si>
    <t>da anagrafe agricola o da anagrafe apistica</t>
  </si>
  <si>
    <t>vite (varietà)</t>
  </si>
  <si>
    <t>miele</t>
  </si>
  <si>
    <t>altri allevamenti</t>
  </si>
  <si>
    <t>TOTALI</t>
  </si>
  <si>
    <t>coltura o att. apistica danneggiata da gelo/brina</t>
  </si>
  <si>
    <t>resa media
 (quintali/ha         kg/alveare)</t>
  </si>
  <si>
    <t>Produzione 
(quintali      kg)</t>
  </si>
  <si>
    <t>Prezzo 
(Euro/q       Euro/kg)</t>
  </si>
  <si>
    <t>PLV 2021 - Ricavo dalla vendita prodotto 
(Euro)</t>
  </si>
  <si>
    <r>
      <t>PLV MEDIA ORDINARIA TRIENNIO - Ricavo ordinario dalla vendita del prodotto nel triennio 2018-2020 o quinquennio 2016-2020
(</t>
    </r>
    <r>
      <rPr>
        <sz val="12"/>
        <rFont val="Arial"/>
        <family val="2"/>
      </rPr>
      <t>Euro)</t>
    </r>
  </si>
  <si>
    <t>resa media della coltura o alveare nel triennio 2018-2020 o quinquennio 2016-2020 (quintali/Ha) (kg/alveare)</t>
  </si>
  <si>
    <t>prezzo medio del prodotto
(Euro/q.le) (Euro/kg)</t>
  </si>
  <si>
    <t>= L – G</t>
  </si>
  <si>
    <t>Eventuale contributo
ricevuto per il danno non da
gelo/brina (es. grandine)</t>
  </si>
  <si>
    <t>CALCOLO DEL VALORE DANNO DA GELO/BRINA</t>
  </si>
  <si>
    <t>DANNO 
Causato da gelo/brina 
 (euro)</t>
  </si>
  <si>
    <t xml:space="preserve">INCIDENZA del danno da gelo/brina (%) </t>
  </si>
  <si>
    <t>TABELLA 2 - Calcolo danno alla produzione di miele in compresenza di altre produzioni (veg. e/o zootecniche)    Aziende ad indirizzo produttivo zootecnico e vegetale  (tabella compilata a scopo esemplificativo)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</si>
</sst>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410]\ #,##0.00;[Red]\-[$€-410]\ #,##0.00"/>
    <numFmt numFmtId="165" formatCode="#,##0.00\ [$€-410];[Red]\-#,##0.00\ [$€-410]"/>
    <numFmt numFmtId="166" formatCode="#,##0\ &quot;€&quot;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8"/>
      <color indexed="10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4"/>
      <color indexed="5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4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68">
    <xf numFmtId="0" fontId="0" fillId="0" borderId="0" xfId="0"/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4" xfId="0" applyFont="1" applyBorder="1"/>
    <xf numFmtId="3" fontId="7" fillId="0" borderId="4" xfId="0" applyNumberFormat="1" applyFont="1" applyBorder="1" applyAlignment="1">
      <alignment horizontal="center" vertical="center"/>
    </xf>
    <xf numFmtId="0" fontId="7" fillId="0" borderId="5" xfId="0" applyFont="1" applyBorder="1"/>
    <xf numFmtId="166" fontId="2" fillId="0" borderId="4" xfId="0" applyNumberFormat="1" applyFont="1" applyBorder="1"/>
    <xf numFmtId="0" fontId="11" fillId="6" borderId="5" xfId="0" applyFont="1" applyFill="1" applyBorder="1"/>
    <xf numFmtId="0" fontId="11" fillId="6" borderId="7" xfId="0" applyFont="1" applyFill="1" applyBorder="1"/>
    <xf numFmtId="0" fontId="11" fillId="6" borderId="6" xfId="0" applyFont="1" applyFill="1" applyBorder="1"/>
    <xf numFmtId="0" fontId="12" fillId="4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7" fillId="7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164" fontId="7" fillId="7" borderId="4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/>
    <xf numFmtId="49" fontId="9" fillId="3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4" fillId="5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10" fontId="4" fillId="0" borderId="6" xfId="1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165" fontId="0" fillId="0" borderId="0" xfId="0" applyNumberFormat="1"/>
    <xf numFmtId="164" fontId="7" fillId="7" borderId="2" xfId="0" applyNumberFormat="1" applyFont="1" applyFill="1" applyBorder="1" applyAlignment="1">
      <alignment horizontal="center" vertical="center" wrapText="1"/>
    </xf>
    <xf numFmtId="0" fontId="3" fillId="0" borderId="13" xfId="0" applyFont="1" applyBorder="1"/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0" fillId="0" borderId="16" xfId="0" applyBorder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CE181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6F9D4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E8F2A1"/>
      <rgbColor rgb="0099CCFF"/>
      <rgbColor rgb="00FFA6A6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zoomScale="80" zoomScaleNormal="80" workbookViewId="0">
      <selection activeCell="A2" sqref="A2"/>
    </sheetView>
  </sheetViews>
  <sheetFormatPr defaultColWidth="11.453125" defaultRowHeight="12.9" x14ac:dyDescent="0.25"/>
  <cols>
    <col min="1" max="1" width="14.26953125" customWidth="1"/>
    <col min="2" max="2" width="16.7265625" customWidth="1"/>
    <col min="3" max="3" width="19.1796875" customWidth="1"/>
    <col min="4" max="4" width="14.7265625" customWidth="1"/>
    <col min="5" max="5" width="14.54296875" customWidth="1"/>
    <col min="6" max="6" width="15.81640625" customWidth="1"/>
    <col min="7" max="7" width="15.08984375" customWidth="1"/>
    <col min="8" max="8" width="16.7265625" customWidth="1"/>
    <col min="9" max="9" width="14.6328125" customWidth="1"/>
    <col min="10" max="10" width="15.453125" customWidth="1"/>
    <col min="11" max="11" width="18" customWidth="1"/>
    <col min="12" max="12" width="12.36328125" customWidth="1"/>
    <col min="13" max="13" width="21.81640625" customWidth="1"/>
    <col min="14" max="14" width="15.453125" customWidth="1"/>
    <col min="15" max="15" width="16.453125" customWidth="1"/>
  </cols>
  <sheetData>
    <row r="1" spans="1:15" ht="48.9" customHeight="1" x14ac:dyDescent="0.25">
      <c r="A1" s="65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56"/>
      <c r="M1" s="57"/>
      <c r="N1" s="57"/>
      <c r="O1" s="58"/>
    </row>
    <row r="2" spans="1:15" ht="133.25" customHeight="1" x14ac:dyDescent="0.4">
      <c r="A2" s="55"/>
      <c r="B2" s="61">
        <v>2021</v>
      </c>
      <c r="C2" s="61"/>
      <c r="D2" s="61"/>
      <c r="E2" s="61"/>
      <c r="F2" s="61"/>
      <c r="G2" s="61"/>
      <c r="H2" s="61"/>
      <c r="I2" s="61"/>
      <c r="J2" s="61"/>
      <c r="K2" s="62" t="s">
        <v>26</v>
      </c>
      <c r="L2" s="63"/>
      <c r="M2" s="63"/>
      <c r="N2" s="59" t="s">
        <v>45</v>
      </c>
      <c r="O2" s="60" t="s">
        <v>0</v>
      </c>
    </row>
    <row r="3" spans="1:15" ht="20.45" x14ac:dyDescent="0.4">
      <c r="A3" s="64" t="s">
        <v>1</v>
      </c>
      <c r="B3" s="1" t="s">
        <v>2</v>
      </c>
      <c r="C3" s="1"/>
      <c r="D3" s="1" t="s">
        <v>3</v>
      </c>
      <c r="E3" s="1" t="s">
        <v>4</v>
      </c>
      <c r="F3" s="1" t="s">
        <v>5</v>
      </c>
      <c r="G3" s="1" t="s">
        <v>23</v>
      </c>
      <c r="H3" s="1" t="s">
        <v>6</v>
      </c>
      <c r="I3" s="1" t="s">
        <v>7</v>
      </c>
      <c r="J3" s="1" t="s">
        <v>8</v>
      </c>
      <c r="K3" s="2" t="s">
        <v>9</v>
      </c>
      <c r="L3" s="2" t="s">
        <v>10</v>
      </c>
      <c r="M3" s="2" t="s">
        <v>11</v>
      </c>
      <c r="N3" s="3" t="s">
        <v>12</v>
      </c>
      <c r="O3" s="4" t="s">
        <v>13</v>
      </c>
    </row>
    <row r="4" spans="1:15" ht="140.80000000000001" customHeight="1" x14ac:dyDescent="0.25">
      <c r="A4" s="64"/>
      <c r="B4" s="18" t="s">
        <v>29</v>
      </c>
      <c r="C4" s="31" t="s">
        <v>35</v>
      </c>
      <c r="D4" s="18" t="s">
        <v>36</v>
      </c>
      <c r="E4" s="18" t="s">
        <v>37</v>
      </c>
      <c r="F4" s="18" t="s">
        <v>38</v>
      </c>
      <c r="G4" s="18" t="s">
        <v>25</v>
      </c>
      <c r="H4" s="31" t="s">
        <v>39</v>
      </c>
      <c r="I4" s="31" t="s">
        <v>44</v>
      </c>
      <c r="J4" s="31" t="s">
        <v>21</v>
      </c>
      <c r="K4" s="32" t="s">
        <v>41</v>
      </c>
      <c r="L4" s="32" t="s">
        <v>42</v>
      </c>
      <c r="M4" s="32" t="s">
        <v>40</v>
      </c>
      <c r="N4" s="33" t="s">
        <v>46</v>
      </c>
      <c r="O4" s="34" t="s">
        <v>47</v>
      </c>
    </row>
    <row r="5" spans="1:15" s="47" customFormat="1" ht="88.7" x14ac:dyDescent="0.25">
      <c r="A5" s="40"/>
      <c r="B5" s="41" t="s">
        <v>30</v>
      </c>
      <c r="C5" s="41" t="s">
        <v>14</v>
      </c>
      <c r="D5" s="41" t="s">
        <v>15</v>
      </c>
      <c r="E5" s="41" t="s">
        <v>15</v>
      </c>
      <c r="F5" s="41" t="s">
        <v>15</v>
      </c>
      <c r="G5" s="41" t="s">
        <v>22</v>
      </c>
      <c r="H5" s="42" t="s">
        <v>24</v>
      </c>
      <c r="I5" s="43" t="s">
        <v>15</v>
      </c>
      <c r="J5" s="44" t="s">
        <v>16</v>
      </c>
      <c r="K5" s="43" t="s">
        <v>15</v>
      </c>
      <c r="L5" s="43" t="s">
        <v>15</v>
      </c>
      <c r="M5" s="45" t="s">
        <v>27</v>
      </c>
      <c r="N5" s="46" t="s">
        <v>43</v>
      </c>
      <c r="O5" s="48" t="s">
        <v>28</v>
      </c>
    </row>
    <row r="6" spans="1:15" ht="36" customHeight="1" x14ac:dyDescent="0.35">
      <c r="A6" s="5" t="s">
        <v>17</v>
      </c>
      <c r="B6" s="8">
        <v>2</v>
      </c>
      <c r="C6" s="7" t="s">
        <v>18</v>
      </c>
      <c r="D6" s="6">
        <v>50</v>
      </c>
      <c r="E6" s="6">
        <v>100</v>
      </c>
      <c r="F6" s="6">
        <v>23</v>
      </c>
      <c r="G6" s="9">
        <v>1435</v>
      </c>
      <c r="H6" s="9">
        <f>E6*F6</f>
        <v>2300</v>
      </c>
      <c r="I6" s="11"/>
      <c r="J6" s="9">
        <f>H6+I6</f>
        <v>2300</v>
      </c>
      <c r="K6" s="50">
        <f>D6</f>
        <v>50</v>
      </c>
      <c r="L6" s="50">
        <f>F6</f>
        <v>23</v>
      </c>
      <c r="M6" s="9">
        <f>B6*K6*L6</f>
        <v>2300</v>
      </c>
      <c r="N6" s="9">
        <f>M6-J6</f>
        <v>0</v>
      </c>
      <c r="O6" s="15"/>
    </row>
    <row r="7" spans="1:15" ht="38.15" customHeight="1" x14ac:dyDescent="0.35">
      <c r="A7" s="5" t="s">
        <v>19</v>
      </c>
      <c r="B7" s="8">
        <v>3</v>
      </c>
      <c r="C7" s="7" t="s">
        <v>20</v>
      </c>
      <c r="D7" s="6">
        <v>140</v>
      </c>
      <c r="E7" s="6">
        <f>D7*B7</f>
        <v>420</v>
      </c>
      <c r="F7" s="6">
        <v>70</v>
      </c>
      <c r="G7" s="9">
        <v>31988</v>
      </c>
      <c r="H7" s="9">
        <f>E7*F7</f>
        <v>29400</v>
      </c>
      <c r="I7" s="12">
        <v>5000</v>
      </c>
      <c r="J7" s="9">
        <f>H7+I7</f>
        <v>34400</v>
      </c>
      <c r="K7" s="50">
        <v>240</v>
      </c>
      <c r="L7" s="50">
        <v>80</v>
      </c>
      <c r="M7" s="9">
        <f>B7*K7*L7</f>
        <v>57600</v>
      </c>
      <c r="N7" s="9">
        <f t="shared" ref="N7:N10" si="0">M7-J7</f>
        <v>23200</v>
      </c>
      <c r="O7" s="16"/>
    </row>
    <row r="8" spans="1:15" ht="23.1" x14ac:dyDescent="0.35">
      <c r="A8" s="19" t="s">
        <v>31</v>
      </c>
      <c r="B8" s="20">
        <v>2</v>
      </c>
      <c r="C8" s="21" t="s">
        <v>18</v>
      </c>
      <c r="D8" s="22">
        <v>250</v>
      </c>
      <c r="E8" s="22">
        <f>D8*B8</f>
        <v>500</v>
      </c>
      <c r="F8" s="22">
        <v>30</v>
      </c>
      <c r="G8" s="23">
        <v>13229</v>
      </c>
      <c r="H8" s="23">
        <f>E8*F8</f>
        <v>15000</v>
      </c>
      <c r="I8" s="13"/>
      <c r="J8" s="9">
        <f>H8+I8</f>
        <v>15000</v>
      </c>
      <c r="K8" s="51">
        <f>D8</f>
        <v>250</v>
      </c>
      <c r="L8" s="51">
        <f>F8</f>
        <v>30</v>
      </c>
      <c r="M8" s="9">
        <f>B8*K8*L8</f>
        <v>15000</v>
      </c>
      <c r="N8" s="9">
        <f t="shared" si="0"/>
        <v>0</v>
      </c>
      <c r="O8" s="17"/>
    </row>
    <row r="9" spans="1:15" ht="23.1" x14ac:dyDescent="0.35">
      <c r="A9" s="28" t="s">
        <v>32</v>
      </c>
      <c r="B9" s="24">
        <v>100</v>
      </c>
      <c r="C9" s="25" t="s">
        <v>20</v>
      </c>
      <c r="D9" s="26">
        <v>30</v>
      </c>
      <c r="E9" s="26">
        <v>3000</v>
      </c>
      <c r="F9" s="26">
        <v>7</v>
      </c>
      <c r="G9" s="27"/>
      <c r="H9" s="27">
        <f>E9*F9</f>
        <v>21000</v>
      </c>
      <c r="I9" s="13"/>
      <c r="J9" s="9">
        <f t="shared" ref="J9:J10" si="1">H9+I9</f>
        <v>21000</v>
      </c>
      <c r="K9" s="51">
        <v>60</v>
      </c>
      <c r="L9" s="51">
        <v>7</v>
      </c>
      <c r="M9" s="9">
        <f>B9*K9*L9</f>
        <v>42000</v>
      </c>
      <c r="N9" s="9">
        <f t="shared" si="0"/>
        <v>21000</v>
      </c>
      <c r="O9" s="17"/>
    </row>
    <row r="10" spans="1:15" ht="35.5" x14ac:dyDescent="0.35">
      <c r="A10" s="28" t="s">
        <v>33</v>
      </c>
      <c r="B10" s="35"/>
      <c r="C10" s="36" t="s">
        <v>18</v>
      </c>
      <c r="D10" s="37"/>
      <c r="E10" s="37"/>
      <c r="F10" s="37"/>
      <c r="G10" s="38"/>
      <c r="H10" s="38">
        <v>20000</v>
      </c>
      <c r="I10" s="39"/>
      <c r="J10" s="54">
        <f t="shared" si="1"/>
        <v>20000</v>
      </c>
      <c r="K10" s="52"/>
      <c r="L10" s="52"/>
      <c r="M10" s="9">
        <v>20000</v>
      </c>
      <c r="N10" s="9">
        <f t="shared" si="0"/>
        <v>0</v>
      </c>
      <c r="O10" s="17"/>
    </row>
    <row r="11" spans="1:15" ht="27" customHeight="1" x14ac:dyDescent="0.45">
      <c r="A11" s="29" t="s">
        <v>34</v>
      </c>
      <c r="B11" s="10"/>
      <c r="C11" s="10"/>
      <c r="D11" s="10"/>
      <c r="E11" s="10"/>
      <c r="F11" s="10"/>
      <c r="G11" s="10"/>
      <c r="H11" s="30">
        <f>SUM(H6:H10)</f>
        <v>87700</v>
      </c>
      <c r="I11" s="14"/>
      <c r="J11" s="30">
        <f>SUM(J6:J10)</f>
        <v>92700</v>
      </c>
      <c r="K11" s="14"/>
      <c r="L11" s="14"/>
      <c r="M11" s="30">
        <f>SUM(M6:M10)</f>
        <v>136900</v>
      </c>
      <c r="N11" s="30">
        <f>SUM(N6:N10)</f>
        <v>44200</v>
      </c>
      <c r="O11" s="49">
        <f>1-(J11/M11)</f>
        <v>0.32286340394448498</v>
      </c>
    </row>
    <row r="14" spans="1:15" x14ac:dyDescent="0.25">
      <c r="O14" s="53"/>
    </row>
  </sheetData>
  <mergeCells count="4">
    <mergeCell ref="B2:J2"/>
    <mergeCell ref="K2:M2"/>
    <mergeCell ref="A3:A4"/>
    <mergeCell ref="A1:K1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</vt:lpstr>
      <vt:lpstr>tabella!Area_stampa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Giuliano Nicolin</dc:creator>
  <cp:lastModifiedBy>Munari Maurizio</cp:lastModifiedBy>
  <cp:lastPrinted>2021-09-03T09:54:10Z</cp:lastPrinted>
  <dcterms:created xsi:type="dcterms:W3CDTF">2021-06-25T07:27:11Z</dcterms:created>
  <dcterms:modified xsi:type="dcterms:W3CDTF">2021-09-06T18:24:52Z</dcterms:modified>
</cp:coreProperties>
</file>