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CES-NT\FITOTAX4.1\"/>
    </mc:Choice>
  </mc:AlternateContent>
  <bookViews>
    <workbookView xWindow="0" yWindow="0" windowWidth="28800" windowHeight="12300"/>
  </bookViews>
  <sheets>
    <sheet name="Foglio di calcolo" sheetId="8" r:id="rId1"/>
    <sheet name="Tabelle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8" l="1"/>
  <c r="D4" i="8"/>
  <c r="D2" i="8"/>
  <c r="R2" i="8"/>
  <c r="H2" i="8"/>
  <c r="B5" i="8" l="1"/>
  <c r="N36" i="8"/>
  <c r="M36" i="8" s="1"/>
  <c r="I38" i="8"/>
  <c r="I36" i="8"/>
  <c r="H36" i="8"/>
  <c r="J36" i="8" l="1"/>
  <c r="L36" i="8" s="1"/>
  <c r="N30" i="8" l="1"/>
  <c r="N26" i="8"/>
  <c r="N22" i="8"/>
  <c r="N18" i="8"/>
  <c r="N16" i="8"/>
  <c r="N10" i="8"/>
  <c r="N8" i="8"/>
  <c r="D40" i="8"/>
  <c r="H30" i="8"/>
  <c r="H22" i="8"/>
  <c r="H16" i="8"/>
  <c r="H18" i="8"/>
  <c r="H10" i="8"/>
  <c r="H8" i="8"/>
  <c r="O34" i="8"/>
  <c r="E34" i="8" s="1"/>
  <c r="I34" i="8"/>
  <c r="O32" i="8"/>
  <c r="E32" i="8" s="1"/>
  <c r="I32" i="8"/>
  <c r="O30" i="8"/>
  <c r="E30" i="8" s="1"/>
  <c r="I30" i="8"/>
  <c r="O28" i="8"/>
  <c r="E28" i="8" s="1"/>
  <c r="I28" i="8"/>
  <c r="O26" i="8"/>
  <c r="E26" i="8" s="1"/>
  <c r="I26" i="8"/>
  <c r="O24" i="8"/>
  <c r="E24" i="8" s="1"/>
  <c r="I24" i="8"/>
  <c r="O22" i="8"/>
  <c r="E22" i="8" s="1"/>
  <c r="I22" i="8"/>
  <c r="O20" i="8"/>
  <c r="E20" i="8" s="1"/>
  <c r="I20" i="8"/>
  <c r="O18" i="8"/>
  <c r="E18" i="8" s="1"/>
  <c r="I18" i="8"/>
  <c r="O16" i="8"/>
  <c r="E16" i="8" s="1"/>
  <c r="I16" i="8"/>
  <c r="O14" i="8"/>
  <c r="E14" i="8" s="1"/>
  <c r="I14" i="8"/>
  <c r="O12" i="8"/>
  <c r="E12" i="8" s="1"/>
  <c r="I12" i="8"/>
  <c r="O10" i="8"/>
  <c r="E10" i="8" s="1"/>
  <c r="I10" i="8"/>
  <c r="I8" i="8"/>
  <c r="O8" i="8"/>
  <c r="E8" i="8" s="1"/>
  <c r="M16" i="8" l="1"/>
  <c r="J16" i="8" s="1"/>
  <c r="K16" i="8" s="1"/>
  <c r="M18" i="8"/>
  <c r="J18" i="8" s="1"/>
  <c r="K18" i="8" s="1"/>
  <c r="M22" i="8"/>
  <c r="J22" i="8" s="1"/>
  <c r="L22" i="8" s="1"/>
  <c r="M26" i="8"/>
  <c r="J26" i="8" s="1"/>
  <c r="M30" i="8"/>
  <c r="J30" i="8" s="1"/>
  <c r="M10" i="8"/>
  <c r="J10" i="8" s="1"/>
  <c r="K10" i="8" s="1"/>
  <c r="M8" i="8"/>
  <c r="J8" i="8" s="1"/>
  <c r="O38" i="8"/>
  <c r="O36" i="8"/>
  <c r="E36" i="8" s="1"/>
  <c r="F38" i="8"/>
  <c r="F34" i="8"/>
  <c r="F32" i="8"/>
  <c r="F28" i="8"/>
  <c r="F26" i="8"/>
  <c r="H26" i="8" s="1"/>
  <c r="F24" i="8"/>
  <c r="F20" i="8"/>
  <c r="F14" i="8"/>
  <c r="F12" i="8"/>
  <c r="H34" i="8" l="1"/>
  <c r="N34" i="8"/>
  <c r="M34" i="8" s="1"/>
  <c r="J34" i="8" s="1"/>
  <c r="H14" i="8"/>
  <c r="N14" i="8"/>
  <c r="M14" i="8" s="1"/>
  <c r="J14" i="8" s="1"/>
  <c r="H24" i="8"/>
  <c r="N24" i="8"/>
  <c r="M24" i="8" s="1"/>
  <c r="J24" i="8" s="1"/>
  <c r="H38" i="8"/>
  <c r="N38" i="8"/>
  <c r="H28" i="8"/>
  <c r="N28" i="8"/>
  <c r="M28" i="8" s="1"/>
  <c r="J28" i="8" s="1"/>
  <c r="K28" i="8" s="1"/>
  <c r="H32" i="8"/>
  <c r="N32" i="8"/>
  <c r="M32" i="8" s="1"/>
  <c r="J32" i="8" s="1"/>
  <c r="K32" i="8" s="1"/>
  <c r="K36" i="8"/>
  <c r="H20" i="8"/>
  <c r="N20" i="8"/>
  <c r="H12" i="8"/>
  <c r="N12" i="8"/>
  <c r="L18" i="8"/>
  <c r="K26" i="8"/>
  <c r="L26" i="8"/>
  <c r="L10" i="8"/>
  <c r="K22" i="8"/>
  <c r="L16" i="8"/>
  <c r="K30" i="8"/>
  <c r="L30" i="8"/>
  <c r="K24" i="8" l="1"/>
  <c r="L14" i="8"/>
  <c r="K34" i="8"/>
  <c r="K14" i="8"/>
  <c r="L28" i="8"/>
  <c r="L32" i="8"/>
  <c r="L34" i="8"/>
  <c r="L24" i="8"/>
  <c r="M38" i="8"/>
  <c r="M20" i="8"/>
  <c r="J20" i="8" s="1"/>
  <c r="L20" i="8" s="1"/>
  <c r="M12" i="8"/>
  <c r="J12" i="8" s="1"/>
  <c r="L8" i="8"/>
  <c r="K8" i="8"/>
  <c r="J38" i="8" l="1"/>
  <c r="K20" i="8"/>
  <c r="K12" i="8"/>
  <c r="L12" i="8"/>
  <c r="L38" i="8" l="1"/>
  <c r="L40" i="8" s="1"/>
  <c r="K38" i="8"/>
  <c r="K40" i="8" s="1"/>
</calcChain>
</file>

<file path=xl/sharedStrings.xml><?xml version="1.0" encoding="utf-8"?>
<sst xmlns="http://schemas.openxmlformats.org/spreadsheetml/2006/main" count="92" uniqueCount="63">
  <si>
    <t>VOCE</t>
  </si>
  <si>
    <t>QUANTITA'</t>
  </si>
  <si>
    <t>6) fiori recisi</t>
  </si>
  <si>
    <t>13) terra, terreno coltura, corteccia</t>
  </si>
  <si>
    <t xml:space="preserve">15) altre voci non altrove specificate </t>
  </si>
  <si>
    <t>IDENT.</t>
  </si>
  <si>
    <t>DOCUM.</t>
  </si>
  <si>
    <t>n./kg/mc</t>
  </si>
  <si>
    <t>n. pz.</t>
  </si>
  <si>
    <t>kg</t>
  </si>
  <si>
    <t>mc</t>
  </si>
  <si>
    <t>u. m.</t>
  </si>
  <si>
    <t>1) talee, piantine, giovani piante</t>
  </si>
  <si>
    <t>2) alberi, arbusti, piante legnose da vivaio</t>
  </si>
  <si>
    <t>3) bulbi, zampe, rizomi, tuberi da piantagione</t>
  </si>
  <si>
    <t>4) sementi, colture di tessuti vegetali</t>
  </si>
  <si>
    <t>5) altre piante da piantagione non altrove spec.</t>
  </si>
  <si>
    <r>
      <t xml:space="preserve">7) rami con foglie, parti di conifere </t>
    </r>
    <r>
      <rPr>
        <b/>
        <i/>
        <sz val="8"/>
        <rFont val="Arial"/>
        <family val="2"/>
      </rPr>
      <t>diverse voce 8</t>
    </r>
  </si>
  <si>
    <t>8) alberi di Natale tagliati</t>
  </si>
  <si>
    <t>10) frutta, ortaggi diversi dai vegetali da foglia</t>
  </si>
  <si>
    <t>12) legname diverso dalla corteccia</t>
  </si>
  <si>
    <r>
      <t>11) tuberi di patata (</t>
    </r>
    <r>
      <rPr>
        <b/>
        <i/>
        <sz val="8"/>
        <rFont val="Arial"/>
        <family val="2"/>
      </rPr>
      <t>controllo fitos. per partita</t>
    </r>
    <r>
      <rPr>
        <b/>
        <sz val="8"/>
        <rFont val="Arial"/>
        <family val="2"/>
      </rPr>
      <t>)</t>
    </r>
  </si>
  <si>
    <t>TOT. IMP.</t>
  </si>
  <si>
    <t>TOT. EXP.</t>
  </si>
  <si>
    <t>FITOSAN.</t>
  </si>
  <si>
    <t>BARRARE IN CASO DI SPEDIZIONE EXPORT :</t>
  </si>
  <si>
    <t>MAX IMP.</t>
  </si>
  <si>
    <t>MAX EXP.</t>
  </si>
  <si>
    <t>SC.BASE</t>
  </si>
  <si>
    <t>SC.SUCC.</t>
  </si>
  <si>
    <t>TX.SUCC.</t>
  </si>
  <si>
    <t>TX BASE</t>
  </si>
  <si>
    <t>TX U.CAR.</t>
  </si>
  <si>
    <t>flag.exp.</t>
  </si>
  <si>
    <t>max.exp.</t>
  </si>
  <si>
    <t>eccedenza arrotondata</t>
  </si>
  <si>
    <t>7) rami con foglie, parti di conifere diverse voce 8</t>
  </si>
  <si>
    <t>11) tuberi di patata (controllo fitos. per partita)</t>
  </si>
  <si>
    <t>IDENTITA'</t>
  </si>
  <si>
    <t>TX.MIN.</t>
  </si>
  <si>
    <t>TX.MAX</t>
  </si>
  <si>
    <t>DOCUMENTALI</t>
  </si>
  <si>
    <t>TX.IMP.</t>
  </si>
  <si>
    <t>TX.EXP</t>
  </si>
  <si>
    <t>9) foglie, erbe aromatiche, spezie, vegetali da foglia</t>
  </si>
  <si>
    <t>flag blocco</t>
  </si>
  <si>
    <t>QT. ARROT.</t>
  </si>
  <si>
    <t>U.C.</t>
  </si>
  <si>
    <t>U.E.</t>
  </si>
  <si>
    <t>NO</t>
  </si>
  <si>
    <t>14) semi (non da piantagione )</t>
  </si>
  <si>
    <t>TABELLA PARAMETRI TARIFFE FITOSANITARIE</t>
  </si>
  <si>
    <t>FONTI LEGISLATIVE:</t>
  </si>
  <si>
    <t xml:space="preserve">CALCOLO TARIFFA FITOSANITARIA   </t>
  </si>
  <si>
    <t>T. FITOSANITARIA IMPORT</t>
  </si>
  <si>
    <t>T. FITOSANITARIA EXPORT</t>
  </si>
  <si>
    <t xml:space="preserve"> Partite o spedizioni  in piccoli quantitativi </t>
  </si>
  <si>
    <t xml:space="preserve">Partite o spedizioni  in piccoli quantitativi </t>
  </si>
  <si>
    <t>PICCOLI QUANTITATIVI (Kg):</t>
  </si>
  <si>
    <r>
      <rPr>
        <b/>
        <i/>
        <sz val="10"/>
        <color theme="8"/>
        <rFont val="Arial"/>
        <family val="2"/>
      </rPr>
      <t>FITOTAX 4.1</t>
    </r>
    <r>
      <rPr>
        <b/>
        <i/>
        <sz val="9"/>
        <color theme="8"/>
        <rFont val="Arial"/>
        <family val="2"/>
      </rPr>
      <t xml:space="preserve"> </t>
    </r>
    <r>
      <rPr>
        <b/>
        <sz val="9"/>
        <color theme="8"/>
        <rFont val="Arial"/>
        <family val="2"/>
      </rPr>
      <t>Regione del Veneto - Servizio Fitosanitario - Maggio 2020</t>
    </r>
  </si>
  <si>
    <t xml:space="preserve"> ( Reg.UE 2017/625  - All. IV  Sez. VIII ) </t>
  </si>
  <si>
    <t xml:space="preserve"> ( D.Leg. 19/08/2005 n. 214 - all. XX )</t>
  </si>
  <si>
    <t>UNITA'     EQUIVALENTI (kg):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</si>
</sst>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"/>
  </numFmts>
  <fonts count="2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2"/>
      <color indexed="10"/>
      <name val="Arial"/>
      <family val="2"/>
    </font>
    <font>
      <b/>
      <i/>
      <sz val="10"/>
      <color theme="8"/>
      <name val="Arial"/>
      <family val="2"/>
    </font>
    <font>
      <b/>
      <i/>
      <sz val="9"/>
      <color theme="8"/>
      <name val="Arial"/>
      <family val="2"/>
    </font>
    <font>
      <b/>
      <i/>
      <sz val="12"/>
      <color indexed="10"/>
      <name val="Arial"/>
      <family val="2"/>
    </font>
    <font>
      <sz val="12"/>
      <name val="Arial"/>
      <family val="2"/>
    </font>
    <font>
      <b/>
      <sz val="9"/>
      <color theme="8"/>
      <name val="Arial"/>
      <family val="2"/>
    </font>
    <font>
      <sz val="9"/>
      <color theme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33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0" borderId="0" xfId="0" applyFont="1"/>
    <xf numFmtId="0" fontId="0" fillId="0" borderId="0" xfId="0" applyFill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Fill="1"/>
    <xf numFmtId="2" fontId="0" fillId="0" borderId="0" xfId="0" applyNumberFormat="1" applyBorder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Border="1"/>
    <xf numFmtId="4" fontId="7" fillId="2" borderId="4" xfId="0" applyNumberFormat="1" applyFont="1" applyFill="1" applyBorder="1" applyAlignment="1">
      <alignment horizontal="center" vertical="center"/>
    </xf>
    <xf numFmtId="0" fontId="0" fillId="4" borderId="3" xfId="0" applyFill="1" applyBorder="1" applyAlignment="1" applyProtection="1">
      <alignment horizontal="center"/>
      <protection locked="0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/>
    <xf numFmtId="2" fontId="0" fillId="5" borderId="9" xfId="0" applyNumberFormat="1" applyFill="1" applyBorder="1" applyAlignment="1">
      <alignment horizontal="center"/>
    </xf>
    <xf numFmtId="0" fontId="5" fillId="0" borderId="10" xfId="0" applyFont="1" applyFill="1" applyBorder="1"/>
    <xf numFmtId="0" fontId="0" fillId="0" borderId="0" xfId="0" applyFill="1" applyBorder="1" applyProtection="1">
      <protection hidden="1"/>
    </xf>
    <xf numFmtId="0" fontId="5" fillId="0" borderId="11" xfId="0" applyFont="1" applyFill="1" applyBorder="1"/>
    <xf numFmtId="4" fontId="0" fillId="7" borderId="12" xfId="0" applyNumberFormat="1" applyFill="1" applyBorder="1" applyAlignment="1">
      <alignment horizontal="center"/>
    </xf>
    <xf numFmtId="2" fontId="2" fillId="9" borderId="3" xfId="0" applyNumberFormat="1" applyFont="1" applyFill="1" applyBorder="1" applyAlignment="1">
      <alignment horizontal="center"/>
    </xf>
    <xf numFmtId="4" fontId="2" fillId="8" borderId="3" xfId="0" applyNumberFormat="1" applyFon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/>
    <xf numFmtId="2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2" fontId="1" fillId="6" borderId="16" xfId="0" applyNumberFormat="1" applyFont="1" applyFill="1" applyBorder="1" applyAlignment="1">
      <alignment horizontal="center"/>
    </xf>
    <xf numFmtId="0" fontId="0" fillId="0" borderId="12" xfId="0" applyFill="1" applyBorder="1" applyProtection="1">
      <protection hidden="1"/>
    </xf>
    <xf numFmtId="0" fontId="0" fillId="0" borderId="7" xfId="0" applyFill="1" applyBorder="1" applyProtection="1">
      <protection hidden="1"/>
    </xf>
    <xf numFmtId="0" fontId="5" fillId="0" borderId="18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9" xfId="0" applyFont="1" applyBorder="1"/>
    <xf numFmtId="0" fontId="5" fillId="0" borderId="10" xfId="0" applyFont="1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Protection="1"/>
    <xf numFmtId="0" fontId="0" fillId="0" borderId="0" xfId="0" applyProtection="1"/>
    <xf numFmtId="3" fontId="0" fillId="0" borderId="0" xfId="0" applyNumberFormat="1"/>
    <xf numFmtId="4" fontId="0" fillId="0" borderId="0" xfId="0" applyNumberFormat="1"/>
    <xf numFmtId="3" fontId="0" fillId="0" borderId="10" xfId="0" applyNumberFormat="1" applyBorder="1"/>
    <xf numFmtId="4" fontId="0" fillId="0" borderId="0" xfId="0" applyNumberFormat="1" applyBorder="1"/>
    <xf numFmtId="3" fontId="0" fillId="0" borderId="0" xfId="0" applyNumberFormat="1" applyBorder="1"/>
    <xf numFmtId="4" fontId="0" fillId="0" borderId="13" xfId="0" applyNumberFormat="1" applyBorder="1"/>
    <xf numFmtId="3" fontId="0" fillId="0" borderId="10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3" fontId="3" fillId="10" borderId="5" xfId="0" applyNumberFormat="1" applyFont="1" applyFill="1" applyBorder="1" applyAlignment="1">
      <alignment horizontal="center"/>
    </xf>
    <xf numFmtId="4" fontId="3" fillId="10" borderId="5" xfId="0" applyNumberFormat="1" applyFont="1" applyFill="1" applyBorder="1" applyAlignment="1">
      <alignment horizontal="center" vertical="center"/>
    </xf>
    <xf numFmtId="4" fontId="3" fillId="10" borderId="5" xfId="0" applyNumberFormat="1" applyFont="1" applyFill="1" applyBorder="1" applyAlignment="1">
      <alignment horizontal="center"/>
    </xf>
    <xf numFmtId="3" fontId="3" fillId="10" borderId="19" xfId="0" applyNumberFormat="1" applyFont="1" applyFill="1" applyBorder="1" applyAlignment="1">
      <alignment horizontal="center"/>
    </xf>
    <xf numFmtId="3" fontId="3" fillId="10" borderId="7" xfId="0" applyNumberFormat="1" applyFont="1" applyFill="1" applyBorder="1" applyAlignment="1">
      <alignment horizontal="center"/>
    </xf>
    <xf numFmtId="4" fontId="3" fillId="10" borderId="19" xfId="0" applyNumberFormat="1" applyFont="1" applyFill="1" applyBorder="1" applyAlignment="1">
      <alignment horizontal="center"/>
    </xf>
    <xf numFmtId="4" fontId="3" fillId="10" borderId="24" xfId="0" applyNumberFormat="1" applyFont="1" applyFill="1" applyBorder="1" applyAlignment="1">
      <alignment horizontal="center"/>
    </xf>
    <xf numFmtId="4" fontId="0" fillId="0" borderId="10" xfId="0" applyNumberFormat="1" applyBorder="1"/>
    <xf numFmtId="4" fontId="0" fillId="0" borderId="19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3" fontId="3" fillId="10" borderId="17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0" fillId="3" borderId="3" xfId="0" applyNumberFormat="1" applyFill="1" applyBorder="1" applyAlignment="1" applyProtection="1">
      <alignment horizontal="right" vertical="center"/>
      <protection locked="0"/>
    </xf>
    <xf numFmtId="3" fontId="0" fillId="0" borderId="0" xfId="0" applyNumberFormat="1" applyFill="1" applyBorder="1" applyAlignment="1">
      <alignment horizontal="right" vertical="center"/>
    </xf>
    <xf numFmtId="4" fontId="0" fillId="0" borderId="0" xfId="0" applyNumberFormat="1" applyFill="1" applyBorder="1" applyAlignment="1">
      <alignment horizontal="right" vertical="center"/>
    </xf>
    <xf numFmtId="164" fontId="0" fillId="3" borderId="3" xfId="0" applyNumberFormat="1" applyFill="1" applyBorder="1" applyAlignment="1" applyProtection="1">
      <alignment horizontal="right" vertical="center"/>
      <protection locked="0"/>
    </xf>
    <xf numFmtId="165" fontId="0" fillId="3" borderId="3" xfId="0" applyNumberFormat="1" applyFill="1" applyBorder="1" applyAlignment="1" applyProtection="1">
      <alignment horizontal="right" vertical="center"/>
      <protection locked="0"/>
    </xf>
    <xf numFmtId="0" fontId="0" fillId="0" borderId="0" xfId="0" applyBorder="1" applyAlignment="1">
      <alignment horizontal="right" vertical="center"/>
    </xf>
    <xf numFmtId="0" fontId="5" fillId="4" borderId="3" xfId="0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/>
    </xf>
    <xf numFmtId="3" fontId="0" fillId="11" borderId="4" xfId="0" applyNumberFormat="1" applyFill="1" applyBorder="1" applyAlignment="1" applyProtection="1">
      <alignment horizontal="right" vertical="center"/>
      <protection locked="0"/>
    </xf>
    <xf numFmtId="3" fontId="0" fillId="11" borderId="19" xfId="0" applyNumberFormat="1" applyFill="1" applyBorder="1" applyAlignment="1" applyProtection="1">
      <alignment horizontal="center" vertical="center"/>
      <protection locked="0"/>
    </xf>
    <xf numFmtId="4" fontId="0" fillId="11" borderId="5" xfId="0" applyNumberFormat="1" applyFill="1" applyBorder="1" applyAlignment="1" applyProtection="1">
      <alignment horizontal="center" vertical="center"/>
      <protection locked="0"/>
    </xf>
    <xf numFmtId="3" fontId="0" fillId="11" borderId="5" xfId="0" applyNumberFormat="1" applyFill="1" applyBorder="1" applyAlignment="1" applyProtection="1">
      <alignment horizontal="center" vertical="center"/>
      <protection locked="0"/>
    </xf>
    <xf numFmtId="164" fontId="0" fillId="11" borderId="5" xfId="0" applyNumberFormat="1" applyFill="1" applyBorder="1" applyAlignment="1" applyProtection="1">
      <alignment horizontal="center" vertical="center"/>
      <protection locked="0"/>
    </xf>
    <xf numFmtId="4" fontId="0" fillId="11" borderId="24" xfId="0" applyNumberFormat="1" applyFill="1" applyBorder="1" applyAlignment="1" applyProtection="1">
      <alignment horizontal="center" vertical="center"/>
      <protection locked="0"/>
    </xf>
    <xf numFmtId="3" fontId="0" fillId="11" borderId="17" xfId="0" applyNumberFormat="1" applyFill="1" applyBorder="1" applyAlignment="1" applyProtection="1">
      <alignment horizontal="center" vertical="center"/>
      <protection locked="0"/>
    </xf>
    <xf numFmtId="4" fontId="0" fillId="11" borderId="7" xfId="0" applyNumberFormat="1" applyFill="1" applyBorder="1" applyAlignment="1" applyProtection="1">
      <alignment horizontal="center" vertical="center"/>
      <protection locked="0"/>
    </xf>
    <xf numFmtId="4" fontId="0" fillId="11" borderId="19" xfId="0" applyNumberFormat="1" applyFill="1" applyBorder="1" applyAlignment="1" applyProtection="1">
      <alignment horizontal="center" vertical="center"/>
      <protection locked="0"/>
    </xf>
    <xf numFmtId="4" fontId="0" fillId="11" borderId="22" xfId="0" applyNumberFormat="1" applyFill="1" applyBorder="1" applyAlignment="1" applyProtection="1">
      <alignment horizontal="center" vertical="center"/>
      <protection locked="0"/>
    </xf>
    <xf numFmtId="3" fontId="0" fillId="11" borderId="22" xfId="0" applyNumberFormat="1" applyFill="1" applyBorder="1" applyAlignment="1" applyProtection="1">
      <alignment horizontal="center" vertical="center"/>
      <protection locked="0"/>
    </xf>
    <xf numFmtId="164" fontId="0" fillId="11" borderId="22" xfId="0" applyNumberFormat="1" applyFill="1" applyBorder="1" applyAlignment="1" applyProtection="1">
      <alignment horizontal="center" vertical="center"/>
      <protection locked="0"/>
    </xf>
    <xf numFmtId="4" fontId="0" fillId="11" borderId="26" xfId="0" applyNumberFormat="1" applyFill="1" applyBorder="1" applyAlignment="1" applyProtection="1">
      <alignment horizontal="center" vertical="center"/>
      <protection locked="0"/>
    </xf>
    <xf numFmtId="3" fontId="0" fillId="11" borderId="21" xfId="0" applyNumberFormat="1" applyFill="1" applyBorder="1" applyAlignment="1" applyProtection="1">
      <alignment horizontal="center" vertical="center"/>
      <protection locked="0"/>
    </xf>
    <xf numFmtId="4" fontId="0" fillId="11" borderId="20" xfId="0" applyNumberFormat="1" applyFill="1" applyBorder="1" applyAlignment="1" applyProtection="1">
      <alignment horizontal="center" vertical="center"/>
      <protection locked="0"/>
    </xf>
    <xf numFmtId="4" fontId="0" fillId="11" borderId="25" xfId="0" applyNumberFormat="1" applyFill="1" applyBorder="1" applyAlignment="1" applyProtection="1">
      <alignment horizontal="center" vertical="center"/>
      <protection locked="0"/>
    </xf>
    <xf numFmtId="4" fontId="6" fillId="11" borderId="24" xfId="0" applyNumberFormat="1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center" vertical="center"/>
    </xf>
    <xf numFmtId="3" fontId="6" fillId="11" borderId="25" xfId="0" applyNumberFormat="1" applyFont="1" applyFill="1" applyBorder="1" applyAlignment="1" applyProtection="1">
      <alignment horizontal="center" vertical="center"/>
      <protection locked="0"/>
    </xf>
    <xf numFmtId="4" fontId="6" fillId="11" borderId="22" xfId="0" applyNumberFormat="1" applyFont="1" applyFill="1" applyBorder="1" applyAlignment="1" applyProtection="1">
      <alignment horizontal="center" vertical="center"/>
      <protection locked="0"/>
    </xf>
    <xf numFmtId="3" fontId="6" fillId="11" borderId="5" xfId="0" applyNumberFormat="1" applyFont="1" applyFill="1" applyBorder="1" applyAlignment="1" applyProtection="1">
      <alignment horizontal="center" vertical="center"/>
      <protection locked="0"/>
    </xf>
    <xf numFmtId="164" fontId="6" fillId="11" borderId="5" xfId="0" applyNumberFormat="1" applyFont="1" applyFill="1" applyBorder="1" applyAlignment="1" applyProtection="1">
      <alignment horizontal="center" vertical="center"/>
      <protection locked="0"/>
    </xf>
    <xf numFmtId="3" fontId="6" fillId="11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0" fillId="12" borderId="28" xfId="0" applyFill="1" applyBorder="1"/>
    <xf numFmtId="0" fontId="0" fillId="0" borderId="28" xfId="0" applyBorder="1"/>
    <xf numFmtId="0" fontId="6" fillId="12" borderId="28" xfId="0" applyFont="1" applyFill="1" applyBorder="1"/>
    <xf numFmtId="0" fontId="3" fillId="8" borderId="3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4" fontId="3" fillId="10" borderId="7" xfId="0" applyNumberFormat="1" applyFont="1" applyFill="1" applyBorder="1" applyAlignment="1">
      <alignment horizontal="center"/>
    </xf>
    <xf numFmtId="4" fontId="0" fillId="0" borderId="7" xfId="0" applyNumberFormat="1" applyBorder="1" applyAlignment="1">
      <alignment horizontal="center" vertical="center"/>
    </xf>
    <xf numFmtId="0" fontId="0" fillId="13" borderId="0" xfId="0" applyFill="1" applyBorder="1"/>
    <xf numFmtId="0" fontId="8" fillId="13" borderId="0" xfId="0" applyFont="1" applyFill="1" applyBorder="1" applyAlignment="1">
      <alignment horizontal="center" vertical="center"/>
    </xf>
    <xf numFmtId="0" fontId="2" fillId="13" borderId="0" xfId="0" applyFont="1" applyFill="1" applyBorder="1" applyAlignment="1">
      <alignment horizontal="center" wrapText="1"/>
    </xf>
    <xf numFmtId="0" fontId="2" fillId="13" borderId="0" xfId="0" applyFont="1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wrapText="1"/>
    </xf>
    <xf numFmtId="0" fontId="0" fillId="13" borderId="0" xfId="0" applyFill="1" applyBorder="1" applyAlignment="1" applyProtection="1">
      <alignment horizontal="center" vertical="center"/>
      <protection hidden="1"/>
    </xf>
    <xf numFmtId="0" fontId="2" fillId="13" borderId="27" xfId="0" applyFont="1" applyFill="1" applyBorder="1" applyAlignment="1">
      <alignment horizontal="center" wrapText="1"/>
    </xf>
    <xf numFmtId="0" fontId="0" fillId="0" borderId="28" xfId="0" applyFill="1" applyBorder="1" applyAlignment="1" applyProtection="1">
      <alignment horizontal="center" vertical="center"/>
      <protection hidden="1"/>
    </xf>
    <xf numFmtId="4" fontId="0" fillId="11" borderId="4" xfId="0" applyNumberFormat="1" applyFill="1" applyBorder="1" applyAlignment="1" applyProtection="1">
      <alignment horizontal="right" vertical="center"/>
      <protection locked="0"/>
    </xf>
    <xf numFmtId="0" fontId="13" fillId="14" borderId="3" xfId="0" applyFont="1" applyFill="1" applyBorder="1" applyAlignment="1" applyProtection="1">
      <alignment horizontal="center" vertical="center"/>
      <protection locked="0"/>
    </xf>
    <xf numFmtId="0" fontId="5" fillId="15" borderId="6" xfId="0" applyFont="1" applyFill="1" applyBorder="1"/>
    <xf numFmtId="0" fontId="5" fillId="0" borderId="34" xfId="0" applyFont="1" applyFill="1" applyBorder="1" applyAlignment="1">
      <alignment horizontal="center"/>
    </xf>
    <xf numFmtId="0" fontId="0" fillId="0" borderId="35" xfId="0" applyBorder="1"/>
    <xf numFmtId="0" fontId="6" fillId="17" borderId="3" xfId="0" applyFont="1" applyFill="1" applyBorder="1"/>
    <xf numFmtId="0" fontId="5" fillId="16" borderId="25" xfId="0" applyFont="1" applyFill="1" applyBorder="1"/>
    <xf numFmtId="2" fontId="0" fillId="5" borderId="36" xfId="0" applyNumberFormat="1" applyFill="1" applyBorder="1" applyAlignment="1">
      <alignment horizontal="center"/>
    </xf>
    <xf numFmtId="2" fontId="1" fillId="6" borderId="37" xfId="0" applyNumberFormat="1" applyFont="1" applyFill="1" applyBorder="1" applyAlignment="1">
      <alignment horizontal="center"/>
    </xf>
    <xf numFmtId="4" fontId="0" fillId="7" borderId="38" xfId="0" applyNumberFormat="1" applyFill="1" applyBorder="1" applyAlignment="1">
      <alignment horizontal="center"/>
    </xf>
    <xf numFmtId="0" fontId="6" fillId="0" borderId="5" xfId="0" applyFont="1" applyBorder="1" applyProtection="1">
      <protection locked="0"/>
    </xf>
    <xf numFmtId="0" fontId="0" fillId="11" borderId="28" xfId="0" applyFill="1" applyBorder="1" applyAlignment="1" applyProtection="1">
      <alignment horizontal="center" vertical="center"/>
      <protection locked="0"/>
    </xf>
    <xf numFmtId="0" fontId="0" fillId="11" borderId="29" xfId="0" applyFill="1" applyBorder="1" applyAlignment="1" applyProtection="1">
      <alignment horizontal="center" vertical="center"/>
      <protection locked="0"/>
    </xf>
    <xf numFmtId="3" fontId="11" fillId="0" borderId="0" xfId="0" applyNumberFormat="1" applyFont="1" applyFill="1" applyBorder="1" applyAlignment="1" applyProtection="1">
      <alignment horizontal="right" vertical="center"/>
    </xf>
    <xf numFmtId="4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0" fontId="3" fillId="14" borderId="3" xfId="0" applyFont="1" applyFill="1" applyBorder="1" applyAlignment="1">
      <alignment horizontal="center" vertical="center"/>
    </xf>
    <xf numFmtId="3" fontId="11" fillId="14" borderId="3" xfId="0" applyNumberFormat="1" applyFont="1" applyFill="1" applyBorder="1" applyAlignment="1" applyProtection="1">
      <alignment horizontal="right" vertical="center"/>
    </xf>
    <xf numFmtId="164" fontId="11" fillId="14" borderId="3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5" fillId="18" borderId="3" xfId="0" applyFont="1" applyFill="1" applyBorder="1" applyAlignment="1">
      <alignment horizontal="center" vertical="center"/>
    </xf>
    <xf numFmtId="0" fontId="0" fillId="18" borderId="3" xfId="0" applyFill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10" fillId="2" borderId="3" xfId="0" applyFont="1" applyFill="1" applyBorder="1"/>
    <xf numFmtId="0" fontId="12" fillId="13" borderId="0" xfId="0" applyFont="1" applyFill="1" applyBorder="1" applyAlignment="1"/>
    <xf numFmtId="0" fontId="6" fillId="0" borderId="0" xfId="0" applyFont="1" applyBorder="1" applyProtection="1"/>
    <xf numFmtId="0" fontId="11" fillId="13" borderId="0" xfId="0" applyFont="1" applyFill="1" applyBorder="1" applyAlignment="1"/>
    <xf numFmtId="0" fontId="8" fillId="2" borderId="6" xfId="0" applyFont="1" applyFill="1" applyBorder="1" applyAlignment="1">
      <alignment horizontal="right" vertical="center"/>
    </xf>
    <xf numFmtId="0" fontId="0" fillId="0" borderId="2" xfId="0" applyBorder="1" applyAlignment="1"/>
    <xf numFmtId="0" fontId="0" fillId="0" borderId="4" xfId="0" applyBorder="1" applyAlignment="1"/>
    <xf numFmtId="0" fontId="16" fillId="0" borderId="23" xfId="0" applyFont="1" applyFill="1" applyBorder="1" applyAlignment="1"/>
    <xf numFmtId="0" fontId="17" fillId="0" borderId="23" xfId="0" applyFont="1" applyBorder="1" applyAlignment="1"/>
    <xf numFmtId="0" fontId="6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6" fillId="0" borderId="1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18" fillId="0" borderId="39" xfId="0" applyFont="1" applyBorder="1" applyAlignment="1">
      <alignment wrapText="1"/>
    </xf>
    <xf numFmtId="0" fontId="19" fillId="0" borderId="39" xfId="0" applyFont="1" applyBorder="1" applyAlignment="1">
      <alignment wrapText="1"/>
    </xf>
    <xf numFmtId="0" fontId="19" fillId="0" borderId="0" xfId="0" applyFont="1" applyAlignment="1">
      <alignment wrapText="1"/>
    </xf>
    <xf numFmtId="0" fontId="2" fillId="10" borderId="30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wrapText="1"/>
    </xf>
    <xf numFmtId="0" fontId="3" fillId="10" borderId="6" xfId="0" applyFont="1" applyFill="1" applyBorder="1" applyAlignment="1">
      <alignment horizontal="left" vertical="center" wrapText="1"/>
    </xf>
    <xf numFmtId="0" fontId="9" fillId="0" borderId="2" xfId="0" applyFont="1" applyBorder="1" applyAlignment="1"/>
    <xf numFmtId="0" fontId="8" fillId="10" borderId="6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0" fillId="10" borderId="33" xfId="0" applyFont="1" applyFill="1" applyBorder="1" applyAlignment="1">
      <alignment horizontal="center" vertical="center"/>
    </xf>
    <xf numFmtId="3" fontId="2" fillId="10" borderId="31" xfId="0" applyNumberFormat="1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 vertical="center"/>
    </xf>
    <xf numFmtId="0" fontId="2" fillId="10" borderId="32" xfId="0" applyFont="1" applyFill="1" applyBorder="1" applyAlignment="1">
      <alignment horizontal="center" vertical="center"/>
    </xf>
    <xf numFmtId="3" fontId="2" fillId="10" borderId="9" xfId="0" applyNumberFormat="1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2" fillId="10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99FF33"/>
      <color rgb="FFFFFF99"/>
      <color rgb="FFFFFFCC"/>
      <color rgb="FFF8F8F8"/>
      <color rgb="FFEAEAEA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510"/>
  <sheetViews>
    <sheetView showGridLines="0" tabSelected="1" zoomScale="86" zoomScaleNormal="86" workbookViewId="0">
      <selection activeCell="C4" sqref="C4"/>
    </sheetView>
  </sheetViews>
  <sheetFormatPr defaultRowHeight="12.75" x14ac:dyDescent="0.2"/>
  <cols>
    <col min="1" max="1" width="2.7109375" customWidth="1"/>
    <col min="2" max="2" width="38.85546875" customWidth="1"/>
    <col min="3" max="3" width="7.7109375" customWidth="1"/>
    <col min="4" max="4" width="13.7109375" style="74" customWidth="1"/>
    <col min="5" max="5" width="10.7109375" customWidth="1"/>
    <col min="6" max="7" width="4.28515625" customWidth="1"/>
    <col min="8" max="8" width="6.7109375" customWidth="1"/>
    <col min="9" max="9" width="7.28515625" customWidth="1"/>
    <col min="10" max="10" width="8.7109375" customWidth="1"/>
    <col min="11" max="11" width="8.85546875" customWidth="1"/>
    <col min="12" max="12" width="8.7109375" customWidth="1"/>
    <col min="13" max="13" width="7.5703125" hidden="1" customWidth="1"/>
    <col min="14" max="14" width="8.28515625" hidden="1" customWidth="1"/>
    <col min="15" max="15" width="10.5703125" style="59" hidden="1" customWidth="1"/>
    <col min="16" max="16" width="9.7109375" customWidth="1"/>
    <col min="17" max="17" width="9.7109375" style="49" customWidth="1"/>
    <col min="18" max="18" width="9.7109375" style="50" customWidth="1"/>
    <col min="19" max="19" width="9.7109375" style="49" customWidth="1"/>
    <col min="20" max="20" width="8.7109375" style="50" customWidth="1"/>
    <col min="21" max="23" width="9.7109375" style="50" customWidth="1"/>
    <col min="24" max="24" width="11.7109375" style="50" customWidth="1"/>
    <col min="25" max="26" width="8.7109375" customWidth="1"/>
  </cols>
  <sheetData>
    <row r="1" spans="2:18" ht="6.6" customHeight="1" thickBot="1" x14ac:dyDescent="0.25"/>
    <row r="2" spans="2:18" ht="15.75" thickBot="1" x14ac:dyDescent="0.3">
      <c r="B2" s="149" t="s">
        <v>53</v>
      </c>
      <c r="C2" s="150"/>
      <c r="D2" s="152" t="str">
        <f>T(Tabelle!Q7)</f>
        <v xml:space="preserve"> ( Reg.UE 2017/625  - All. IV  Sez. VIII ) </v>
      </c>
      <c r="E2" s="152"/>
      <c r="F2" s="152"/>
      <c r="G2" s="152"/>
      <c r="H2" s="152" t="str">
        <f>T(Tabelle!Q9)</f>
        <v xml:space="preserve"> ( D.Leg. 19/08/2005 n. 214 - all. XX )</v>
      </c>
      <c r="I2" s="152"/>
      <c r="J2" s="152"/>
      <c r="K2" s="152"/>
      <c r="L2" s="152"/>
      <c r="M2" s="9"/>
      <c r="N2" s="9"/>
      <c r="Q2"/>
      <c r="R2" t="str">
        <f>+T(Tabelle!Q15)</f>
        <v/>
      </c>
    </row>
    <row r="3" spans="2:18" ht="8.25" customHeight="1" thickBot="1" x14ac:dyDescent="0.25">
      <c r="K3" s="11"/>
      <c r="M3" s="9"/>
      <c r="N3" s="9"/>
    </row>
    <row r="4" spans="2:18" ht="13.5" customHeight="1" thickBot="1" x14ac:dyDescent="0.25">
      <c r="B4" s="128" t="s">
        <v>25</v>
      </c>
      <c r="C4" s="127"/>
      <c r="D4" s="152" t="str">
        <f>T(Tabelle!Q11)</f>
        <v/>
      </c>
      <c r="E4" s="152"/>
      <c r="F4" s="152"/>
      <c r="G4" s="152"/>
      <c r="H4" s="152" t="str">
        <f>T(Tabelle!Q13)</f>
        <v/>
      </c>
      <c r="I4" s="152"/>
      <c r="J4" s="152"/>
      <c r="K4" s="152"/>
      <c r="L4" s="152"/>
      <c r="M4" s="9"/>
      <c r="N4" s="9"/>
    </row>
    <row r="5" spans="2:18" ht="17.25" customHeight="1" thickBot="1" x14ac:dyDescent="0.25">
      <c r="B5" s="156" t="str">
        <f>IF($C$4&lt;&gt;"","Modalità Esportazione    -     Introdurre la quantità complessiva di una spedizione in una riga qualsiasi","Modalità Importazione")</f>
        <v>Modalità Importazione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9"/>
      <c r="N5" s="9"/>
    </row>
    <row r="6" spans="2:18" ht="13.5" thickBot="1" x14ac:dyDescent="0.25">
      <c r="B6" s="4" t="s">
        <v>0</v>
      </c>
      <c r="C6" s="3" t="s">
        <v>11</v>
      </c>
      <c r="D6" s="73" t="s">
        <v>1</v>
      </c>
      <c r="E6" s="142" t="s">
        <v>46</v>
      </c>
      <c r="F6" s="146" t="s">
        <v>47</v>
      </c>
      <c r="G6" s="82" t="s">
        <v>48</v>
      </c>
      <c r="H6" s="103" t="s">
        <v>5</v>
      </c>
      <c r="I6" s="102" t="s">
        <v>6</v>
      </c>
      <c r="J6" s="101" t="s">
        <v>24</v>
      </c>
      <c r="K6" s="83" t="s">
        <v>22</v>
      </c>
      <c r="L6" s="113" t="s">
        <v>23</v>
      </c>
      <c r="M6" s="160" t="s">
        <v>34</v>
      </c>
      <c r="N6" s="162" t="s">
        <v>33</v>
      </c>
      <c r="O6" s="158" t="s">
        <v>35</v>
      </c>
    </row>
    <row r="7" spans="2:18" ht="8.25" customHeight="1" thickBot="1" x14ac:dyDescent="0.25">
      <c r="B7" s="32"/>
      <c r="C7" s="33"/>
      <c r="D7" s="75"/>
      <c r="E7" s="30"/>
      <c r="F7" s="30"/>
      <c r="G7" s="31"/>
      <c r="H7" s="31"/>
      <c r="I7" s="34"/>
      <c r="J7" s="31"/>
      <c r="K7" s="35"/>
      <c r="L7" s="36"/>
      <c r="M7" s="161"/>
      <c r="N7" s="163"/>
      <c r="O7" s="159"/>
    </row>
    <row r="8" spans="2:18" ht="13.5" thickBot="1" x14ac:dyDescent="0.25">
      <c r="B8" s="18" t="s">
        <v>12</v>
      </c>
      <c r="C8" s="27" t="s">
        <v>8</v>
      </c>
      <c r="D8" s="76"/>
      <c r="E8" s="143" t="str">
        <f>IF(AND($C$4="",$D8&lt;&gt;""),+Tabelle!$C7+$O8,"")</f>
        <v/>
      </c>
      <c r="F8" s="38"/>
      <c r="G8" s="16"/>
      <c r="H8" s="19">
        <f>IF(AND($C$4&lt;&gt;"",$D8&lt;&gt;""),Tabelle!$K7,IF($D8&lt;&gt;"",IF($G8&gt;1,Tabelle!$L7,IF(AND($G8="",$F8&gt;1),Tabelle!$L7,Tabelle!$K7)),0))</f>
        <v>0</v>
      </c>
      <c r="I8" s="37">
        <f>IF(AND($C$4&lt;&gt;"",$D8&lt;&gt;""),Tabelle!$N7,IF($D8&lt;&gt;"",Tabelle!$M7,0))</f>
        <v>0</v>
      </c>
      <c r="J8" s="23">
        <f>IF($N8="N",IF($D8="",0,IF(IF(Tabelle!E7&lt;&gt;0,$O8/Tabelle!$E7*Tabelle!$F7,0)+Tabelle!$D7&gt;=Tabelle!$G7,Tabelle!$G7,IF(Tabelle!E7&lt;&gt;0,$O8/Tabelle!$E7*Tabelle!$F7,0)+Tabelle!$D7)),$M8)</f>
        <v>0</v>
      </c>
      <c r="K8" s="24">
        <f>IF($C$4&lt;&gt;"","NO",SUM($H8:$J8))</f>
        <v>0</v>
      </c>
      <c r="L8" s="25" t="str">
        <f>IF($C$4="","NO",SUM(H8:J8))</f>
        <v>NO</v>
      </c>
      <c r="M8" s="9">
        <f>IF($N8&lt;&gt;"N",IF($N8&gt;=Tabelle!$J7,Tabelle!$J7,$N8),0)</f>
        <v>0</v>
      </c>
      <c r="N8" s="9" t="str">
        <f>IF(AND($C$4&lt;&gt;"",$D8&lt;&gt;""),Tabelle!$I7+IF($G8&lt;&gt;"",Tabelle!$H7*($G8-1),IF(AND($G8="",$F8&gt;1),Tabelle!$H7*($F8-1),0)),"N")</f>
        <v>N</v>
      </c>
      <c r="O8" s="60">
        <f>IF(CEILING(($D8-Tabelle!$C7)*Tabelle!$O7,Tabelle!$E7)&gt;=0,CEILING(($D8-Tabelle!$C7)*Tabelle!$O7,Tabelle!$E7),0)</f>
        <v>0</v>
      </c>
    </row>
    <row r="9" spans="2:18" ht="9" customHeight="1" thickBot="1" x14ac:dyDescent="0.25">
      <c r="B9" s="22"/>
      <c r="C9" s="29"/>
      <c r="D9" s="77"/>
      <c r="E9" s="139"/>
      <c r="F9" s="21"/>
      <c r="G9" s="5"/>
      <c r="H9" s="6"/>
      <c r="I9" s="6"/>
      <c r="J9" s="7"/>
      <c r="K9" s="12"/>
      <c r="L9" s="26"/>
      <c r="M9" s="9"/>
      <c r="N9" s="9"/>
      <c r="O9" s="60"/>
    </row>
    <row r="10" spans="2:18" ht="13.5" thickBot="1" x14ac:dyDescent="0.25">
      <c r="B10" s="22" t="s">
        <v>13</v>
      </c>
      <c r="C10" s="28" t="s">
        <v>8</v>
      </c>
      <c r="D10" s="76"/>
      <c r="E10" s="143" t="str">
        <f>IF(AND($C$4="",$D10&lt;&gt;""),+Tabelle!$C9+$O10,"")</f>
        <v/>
      </c>
      <c r="F10" s="39"/>
      <c r="G10" s="16"/>
      <c r="H10" s="19">
        <f>IF(AND($C$4&lt;&gt;"",$D10&lt;&gt;""),Tabelle!$K9,IF($D10&lt;&gt;"",IF($G10&gt;1,Tabelle!$L9,IF(AND($G10="",$F10&gt;1),Tabelle!$L9,Tabelle!$K9)),0))</f>
        <v>0</v>
      </c>
      <c r="I10" s="37">
        <f>IF(AND($C$4&lt;&gt;"",$D10&lt;&gt;""),Tabelle!$N9,IF($D10&lt;&gt;"",Tabelle!$M9,0))</f>
        <v>0</v>
      </c>
      <c r="J10" s="23">
        <f>IF($N10="N",IF($D10="",0,IF(IF(Tabelle!E9&lt;&gt;0,$O10/Tabelle!$E9*Tabelle!$F9,0)+Tabelle!$D9&gt;=Tabelle!$G9,Tabelle!$G9,IF(Tabelle!E9&lt;&gt;0,$O10/Tabelle!$E9*Tabelle!$F9,0)+Tabelle!$D9)),$M10)</f>
        <v>0</v>
      </c>
      <c r="K10" s="24">
        <f>IF($C$4&lt;&gt;"","NO",SUM($H10:$J10))</f>
        <v>0</v>
      </c>
      <c r="L10" s="25" t="str">
        <f>IF($C$4="","NO",SUM(H10:J10))</f>
        <v>NO</v>
      </c>
      <c r="M10" s="9">
        <f>IF($N10&lt;&gt;"N",IF($N10&gt;=Tabelle!$J9,Tabelle!$J9,$N10),0)</f>
        <v>0</v>
      </c>
      <c r="N10" s="9" t="str">
        <f>IF(AND($C$4&lt;&gt;"",$D10&lt;&gt;""),Tabelle!$I9+IF($G10&lt;&gt;"",Tabelle!$H9*($G10-1),IF(AND($G10="",$F10&gt;1),Tabelle!$H9*($F10-1),0)),"N")</f>
        <v>N</v>
      </c>
      <c r="O10" s="60">
        <f>IF(CEILING(($D10-Tabelle!$C9)*Tabelle!$O9,Tabelle!$E9)&gt;=0,CEILING(($D10-Tabelle!$C9)*Tabelle!$O9,Tabelle!$E9),0)</f>
        <v>0</v>
      </c>
    </row>
    <row r="11" spans="2:18" ht="9" customHeight="1" thickBot="1" x14ac:dyDescent="0.25">
      <c r="B11" s="20"/>
      <c r="C11" s="29"/>
      <c r="D11" s="78"/>
      <c r="E11" s="140"/>
      <c r="F11" s="21"/>
      <c r="G11" s="5"/>
      <c r="H11" s="6"/>
      <c r="I11" s="6"/>
      <c r="J11" s="8"/>
      <c r="K11" s="12"/>
      <c r="L11" s="26"/>
      <c r="M11" s="9"/>
      <c r="N11" s="9"/>
      <c r="O11" s="60"/>
    </row>
    <row r="12" spans="2:18" ht="13.5" thickBot="1" x14ac:dyDescent="0.25">
      <c r="B12" s="22" t="s">
        <v>14</v>
      </c>
      <c r="C12" s="17" t="s">
        <v>9</v>
      </c>
      <c r="D12" s="79"/>
      <c r="E12" s="143" t="str">
        <f>IF(AND($C$4="",$D12&lt;&gt;""),+Tabelle!$C11+$O12,"")</f>
        <v/>
      </c>
      <c r="F12" s="147" t="str">
        <f>IF(D12&lt;&gt;"",CEILING(D12/Tabelle!$E$39,1),"")</f>
        <v/>
      </c>
      <c r="G12" s="16"/>
      <c r="H12" s="19">
        <f>IF(AND($C$4&lt;&gt;"",$D12&lt;&gt;""),Tabelle!$K11,IF($D12&lt;&gt;"",IF($G12&gt;1,Tabelle!$L11,IF(AND($G12="",$F12&gt;1),Tabelle!$L11,Tabelle!$K11)),0))</f>
        <v>0</v>
      </c>
      <c r="I12" s="37">
        <f>IF(AND($C$4&lt;&gt;"",$D12&lt;&gt;""),Tabelle!$N11,IF($D12&lt;&gt;"",Tabelle!$M11,0))</f>
        <v>0</v>
      </c>
      <c r="J12" s="23">
        <f>IF($N12="N",IF($D12="",0,IF(IF(Tabelle!E11&lt;&gt;0,$O12/Tabelle!$E11*Tabelle!$F11,0)+Tabelle!$D11&gt;=Tabelle!$G11,Tabelle!$G11,IF(Tabelle!E11&lt;&gt;0,$O12/Tabelle!$E11*Tabelle!$F11,0)+Tabelle!$D11)),$M12)</f>
        <v>0</v>
      </c>
      <c r="K12" s="24">
        <f>IF($C$4&lt;&gt;"","NO",SUM($H12:$J12))</f>
        <v>0</v>
      </c>
      <c r="L12" s="25" t="str">
        <f>IF($C$4="","NO",SUM(H12:J12))</f>
        <v>NO</v>
      </c>
      <c r="M12" s="9">
        <f>IF($N12&lt;&gt;"N",IF($N12&gt;=Tabelle!$J11,Tabelle!$J11,$N12),0)</f>
        <v>0</v>
      </c>
      <c r="N12" s="9" t="str">
        <f>IF(AND($C$4&lt;&gt;"",$D12&lt;&gt;""),Tabelle!$I11+IF($G12&lt;&gt;"",Tabelle!$H11*($G12-1),IF(AND($G12="",$F12&gt;1),Tabelle!$H11*($F12-1),0)),"N")</f>
        <v>N</v>
      </c>
      <c r="O12" s="60">
        <f>IF(CEILING(($D12-Tabelle!$C11)*Tabelle!$O11,Tabelle!$E11)&gt;=0,CEILING(($D12-Tabelle!$C11)*Tabelle!$O11,Tabelle!$E11),0)</f>
        <v>0</v>
      </c>
    </row>
    <row r="13" spans="2:18" ht="9" customHeight="1" thickBot="1" x14ac:dyDescent="0.25">
      <c r="B13" s="20"/>
      <c r="C13" s="29"/>
      <c r="D13" s="78"/>
      <c r="E13" s="140"/>
      <c r="F13" s="21"/>
      <c r="G13" s="5"/>
      <c r="H13" s="6"/>
      <c r="I13" s="6"/>
      <c r="J13" s="8"/>
      <c r="K13" s="12"/>
      <c r="L13" s="26"/>
      <c r="M13" s="9"/>
      <c r="N13" s="9"/>
      <c r="O13" s="60"/>
    </row>
    <row r="14" spans="2:18" ht="13.5" thickBot="1" x14ac:dyDescent="0.25">
      <c r="B14" s="22" t="s">
        <v>15</v>
      </c>
      <c r="C14" s="17" t="s">
        <v>9</v>
      </c>
      <c r="D14" s="79"/>
      <c r="E14" s="143" t="str">
        <f>IF(AND($C$4="",$D14&lt;&gt;""),+Tabelle!$C13+$O14,"")</f>
        <v/>
      </c>
      <c r="F14" s="147" t="str">
        <f>IF(D14&lt;&gt;"",CEILING(D14/Tabelle!$E$39,1),"")</f>
        <v/>
      </c>
      <c r="G14" s="16"/>
      <c r="H14" s="19">
        <f>IF(AND($C$4&lt;&gt;"",$D14&lt;&gt;""),Tabelle!$K13,IF($D14&lt;&gt;"",IF($G14&gt;1,Tabelle!$L13,IF(AND($G14="",$F14&gt;1),Tabelle!$L13,Tabelle!$K13)),0))</f>
        <v>0</v>
      </c>
      <c r="I14" s="37">
        <f>IF(AND($C$4&lt;&gt;"",$D14&lt;&gt;""),Tabelle!$N13,IF($D14&lt;&gt;"",Tabelle!$M13,0))</f>
        <v>0</v>
      </c>
      <c r="J14" s="23">
        <f>IF($N14="N",IF($D14="",0,IF(IF(Tabelle!E13&lt;&gt;0,$O14/Tabelle!$E13*Tabelle!$F13,0)+Tabelle!$D13&gt;=Tabelle!$G13,Tabelle!$G13,IF(Tabelle!E13&lt;&gt;0,$O14/Tabelle!$E13*Tabelle!$F13,0)+Tabelle!$D13)),$M14)</f>
        <v>0</v>
      </c>
      <c r="K14" s="24">
        <f>IF($C$4&lt;&gt;"","NO",SUM($H14:$J14))</f>
        <v>0</v>
      </c>
      <c r="L14" s="25" t="str">
        <f>IF($C$4="","NO",SUM(H14:J14))</f>
        <v>NO</v>
      </c>
      <c r="M14" s="9">
        <f>IF($N14&lt;&gt;"N",IF($N14&gt;=Tabelle!$J13,Tabelle!$J13,$N14),0)</f>
        <v>0</v>
      </c>
      <c r="N14" s="9" t="str">
        <f>IF(AND($C$4&lt;&gt;"",$D14&lt;&gt;""),Tabelle!$I13+IF($G14&lt;&gt;"",Tabelle!$H13*($G14-1),IF(AND($G14="",$F14&gt;1),Tabelle!$H13*($F14-1),0)),"N")</f>
        <v>N</v>
      </c>
      <c r="O14" s="60">
        <f>IF(CEILING(($D14-Tabelle!$C13)*Tabelle!$O13,Tabelle!$E13)&gt;=0,CEILING(($D14-Tabelle!$C13)*Tabelle!$O13,Tabelle!$E13),0)</f>
        <v>0</v>
      </c>
    </row>
    <row r="15" spans="2:18" ht="9" customHeight="1" thickBot="1" x14ac:dyDescent="0.25">
      <c r="B15" s="20"/>
      <c r="C15" s="29"/>
      <c r="D15" s="78"/>
      <c r="E15" s="140"/>
      <c r="F15" s="21"/>
      <c r="G15" s="5"/>
      <c r="H15" s="6"/>
      <c r="I15" s="6"/>
      <c r="J15" s="8"/>
      <c r="K15" s="12"/>
      <c r="L15" s="26"/>
      <c r="M15" s="9"/>
      <c r="N15" s="9"/>
      <c r="O15" s="60"/>
    </row>
    <row r="16" spans="2:18" ht="13.5" thickBot="1" x14ac:dyDescent="0.25">
      <c r="B16" s="22" t="s">
        <v>16</v>
      </c>
      <c r="C16" s="17" t="s">
        <v>8</v>
      </c>
      <c r="D16" s="76"/>
      <c r="E16" s="143" t="str">
        <f>IF(AND($C$4="",$D16&lt;&gt;""),+Tabelle!$C15+$O16,"")</f>
        <v/>
      </c>
      <c r="F16" s="39"/>
      <c r="G16" s="16"/>
      <c r="H16" s="19">
        <f>IF(AND($C$4&lt;&gt;"",$D16&lt;&gt;""),Tabelle!$K15,IF($D16&lt;&gt;"",IF($G16&gt;1,Tabelle!$L15,IF(AND($G16="",$F16&gt;1),Tabelle!$L15,Tabelle!$K15)),0))</f>
        <v>0</v>
      </c>
      <c r="I16" s="37">
        <f>IF(AND($C$4&lt;&gt;"",$D16&lt;&gt;""),Tabelle!$N15,IF($D16&lt;&gt;"",Tabelle!$M15,0))</f>
        <v>0</v>
      </c>
      <c r="J16" s="23">
        <f>IF($N16="N",IF($D16="",0,IF(IF(Tabelle!E15&lt;&gt;0,$O16/Tabelle!$E15*Tabelle!$F15,0)+Tabelle!$D15&gt;=Tabelle!$G15,Tabelle!$G15,IF(Tabelle!E15&lt;&gt;0,$O16/Tabelle!$E15*Tabelle!$F15,0)+Tabelle!$D15)),$M16)</f>
        <v>0</v>
      </c>
      <c r="K16" s="24">
        <f>IF($C$4&lt;&gt;"","NO",SUM($H16:$J16))</f>
        <v>0</v>
      </c>
      <c r="L16" s="25" t="str">
        <f>IF($C$4="","NO",SUM(H16:J16))</f>
        <v>NO</v>
      </c>
      <c r="M16" s="9">
        <f>IF($N16&lt;&gt;"N",IF($N16&gt;=Tabelle!$J15,Tabelle!$J15,$N16),0)</f>
        <v>0</v>
      </c>
      <c r="N16" s="9" t="str">
        <f>IF(AND($C$4&lt;&gt;"",$D16&lt;&gt;""),Tabelle!$I15+IF($G16&lt;&gt;"",Tabelle!$H15*($G16-1),IF(AND($G16="",$F16&gt;1),Tabelle!$H15*($F16-1),0)),"N")</f>
        <v>N</v>
      </c>
      <c r="O16" s="60">
        <f>IF(CEILING(($D16-Tabelle!$C15)*Tabelle!$O15,Tabelle!$E15)&gt;=0,CEILING(($D16-Tabelle!$C15)*Tabelle!$O15,Tabelle!$E15),0)</f>
        <v>0</v>
      </c>
    </row>
    <row r="17" spans="2:16" ht="9" customHeight="1" thickBot="1" x14ac:dyDescent="0.25">
      <c r="B17" s="20"/>
      <c r="C17" s="29"/>
      <c r="D17" s="78"/>
      <c r="E17" s="140"/>
      <c r="F17" s="21"/>
      <c r="G17" s="5"/>
      <c r="H17" s="6"/>
      <c r="I17" s="6"/>
      <c r="J17" s="8"/>
      <c r="K17" s="12"/>
      <c r="L17" s="26"/>
      <c r="M17" s="9"/>
      <c r="N17" s="9"/>
      <c r="O17" s="60"/>
    </row>
    <row r="18" spans="2:16" ht="13.5" thickBot="1" x14ac:dyDescent="0.25">
      <c r="B18" s="22" t="s">
        <v>2</v>
      </c>
      <c r="C18" s="17" t="s">
        <v>8</v>
      </c>
      <c r="D18" s="76"/>
      <c r="E18" s="143" t="str">
        <f>IF(AND($C$4="",$D18&lt;&gt;""),+Tabelle!$C17+$O18,"")</f>
        <v/>
      </c>
      <c r="F18" s="39"/>
      <c r="G18" s="16"/>
      <c r="H18" s="19">
        <f>IF(AND($C$4&lt;&gt;"",$D18&lt;&gt;""),Tabelle!$K17,IF($D18&lt;&gt;"",IF($G18&gt;1,Tabelle!$L17,IF(AND($G18="",$F18&gt;1),Tabelle!$L17,Tabelle!$K17)),0))</f>
        <v>0</v>
      </c>
      <c r="I18" s="37">
        <f>IF(AND($C$4&lt;&gt;"",$D18&lt;&gt;""),Tabelle!$N17,IF($D18&lt;&gt;"",Tabelle!$M17,0))</f>
        <v>0</v>
      </c>
      <c r="J18" s="23">
        <f>IF($N18="N",IF($D18="",0,IF(IF(Tabelle!E17&lt;&gt;0,$O18/Tabelle!$E17*Tabelle!$F17,0)+Tabelle!$D17&gt;=Tabelle!$G17,Tabelle!$G17,IF(Tabelle!E17&lt;&gt;0,$O18/Tabelle!$E17*Tabelle!$F17,0)+Tabelle!$D17)),$M18)</f>
        <v>0</v>
      </c>
      <c r="K18" s="24">
        <f>IF($C$4&lt;&gt;"","NO",SUM($H18:$J18))</f>
        <v>0</v>
      </c>
      <c r="L18" s="25" t="str">
        <f>IF($C$4="","NO",SUM(H18:J18))</f>
        <v>NO</v>
      </c>
      <c r="M18" s="9">
        <f>IF($N18&lt;&gt;"N",IF($N18&gt;=Tabelle!$J17,Tabelle!$J17,$N18),0)</f>
        <v>0</v>
      </c>
      <c r="N18" s="9" t="str">
        <f>IF(AND($C$4&lt;&gt;"",$D18&lt;&gt;""),Tabelle!$I17+IF($G18&lt;&gt;"",Tabelle!$H17*($G18-1),IF(AND($G18="",$F18&gt;1),Tabelle!$H17*($F18-1),0)),"N")</f>
        <v>N</v>
      </c>
      <c r="O18" s="60">
        <f>IF(CEILING(($D18-Tabelle!$C17)*Tabelle!$O17,Tabelle!$E17)&gt;=0,CEILING(($D18-Tabelle!$C17)*Tabelle!$O17,Tabelle!$E17),0)</f>
        <v>0</v>
      </c>
    </row>
    <row r="19" spans="2:16" ht="9" customHeight="1" thickBot="1" x14ac:dyDescent="0.25">
      <c r="B19" s="20"/>
      <c r="C19" s="29"/>
      <c r="D19" s="78"/>
      <c r="E19" s="140"/>
      <c r="F19" s="21"/>
      <c r="G19" s="5"/>
      <c r="H19" s="6"/>
      <c r="I19" s="6"/>
      <c r="J19" s="8"/>
      <c r="K19" s="12"/>
      <c r="L19" s="26"/>
      <c r="M19" s="9"/>
      <c r="N19" s="9"/>
      <c r="O19" s="60"/>
    </row>
    <row r="20" spans="2:16" ht="13.5" thickBot="1" x14ac:dyDescent="0.25">
      <c r="B20" s="22" t="s">
        <v>17</v>
      </c>
      <c r="C20" s="17" t="s">
        <v>9</v>
      </c>
      <c r="D20" s="79"/>
      <c r="E20" s="143" t="str">
        <f>IF(AND($C$4="",$D20&lt;&gt;""),+Tabelle!$C19+$O20,"")</f>
        <v/>
      </c>
      <c r="F20" s="147" t="str">
        <f>IF(D20&lt;&gt;"",CEILING(D20/Tabelle!$E$39,1),"")</f>
        <v/>
      </c>
      <c r="G20" s="16"/>
      <c r="H20" s="19">
        <f>IF(AND($C$4&lt;&gt;"",$D20&lt;&gt;""),Tabelle!$K19,IF($D20&lt;&gt;"",IF($G20&gt;1,Tabelle!$L19,IF(AND($G20="",$F20&gt;1),Tabelle!$L19,Tabelle!$K19)),0))</f>
        <v>0</v>
      </c>
      <c r="I20" s="37">
        <f>IF(AND($C$4&lt;&gt;"",$D20&lt;&gt;""),Tabelle!$N19,IF($D20&lt;&gt;"",Tabelle!$M19,0))</f>
        <v>0</v>
      </c>
      <c r="J20" s="23">
        <f>IF($N20="N",IF($D20="",0,IF(IF(Tabelle!E19&lt;&gt;0,$O20/Tabelle!$E19*Tabelle!$F19,0)+Tabelle!$D19&gt;=Tabelle!$G19,Tabelle!$G19,IF(Tabelle!E19&lt;&gt;0,$O20/Tabelle!$E19*Tabelle!$F19,0)+Tabelle!$D19)),$M20)</f>
        <v>0</v>
      </c>
      <c r="K20" s="24">
        <f>IF($C$4&lt;&gt;"","NO",SUM($H20:$J20))</f>
        <v>0</v>
      </c>
      <c r="L20" s="25" t="str">
        <f>IF($C$4="","NO",SUM(H20:J20))</f>
        <v>NO</v>
      </c>
      <c r="M20" s="9">
        <f>IF($N20&lt;&gt;"N",IF($N20&gt;=Tabelle!$J19,Tabelle!$J19,$N20),0)</f>
        <v>0</v>
      </c>
      <c r="N20" s="9" t="str">
        <f>IF(AND($C$4&lt;&gt;"",$D20&lt;&gt;""),Tabelle!$I19+IF($G20&lt;&gt;"",Tabelle!$H19*($G20-1),IF(AND($G20="",$F20&gt;1),Tabelle!$H19*($F20-1),0)),"N")</f>
        <v>N</v>
      </c>
      <c r="O20" s="60">
        <f>IF(CEILING(($D20-Tabelle!$C19)*Tabelle!$O19,Tabelle!$E19)&gt;=0,CEILING(($D20-Tabelle!$C19)*Tabelle!$O19,Tabelle!$E19),0)</f>
        <v>0</v>
      </c>
    </row>
    <row r="21" spans="2:16" ht="9" customHeight="1" thickBot="1" x14ac:dyDescent="0.25">
      <c r="B21" s="20"/>
      <c r="C21" s="29"/>
      <c r="D21" s="78"/>
      <c r="E21" s="140"/>
      <c r="F21" s="21"/>
      <c r="G21" s="5"/>
      <c r="H21" s="6"/>
      <c r="I21" s="6"/>
      <c r="J21" s="8"/>
      <c r="K21" s="12"/>
      <c r="L21" s="26"/>
      <c r="M21" s="9"/>
      <c r="N21" s="9"/>
      <c r="O21" s="60"/>
    </row>
    <row r="22" spans="2:16" ht="13.5" thickBot="1" x14ac:dyDescent="0.25">
      <c r="B22" s="22" t="s">
        <v>18</v>
      </c>
      <c r="C22" s="17" t="s">
        <v>8</v>
      </c>
      <c r="D22" s="76"/>
      <c r="E22" s="143" t="str">
        <f>IF(AND($C$4="",$D22&lt;&gt;""),+Tabelle!$C21+$O22,"")</f>
        <v/>
      </c>
      <c r="F22" s="39"/>
      <c r="G22" s="16">
        <v>2</v>
      </c>
      <c r="H22" s="19">
        <f>IF(AND($C$4&lt;&gt;"",$D22&lt;&gt;""),Tabelle!$K21,IF($D22&lt;&gt;"",IF($G22&gt;1,Tabelle!$L21,IF(AND($G22="",$F22&gt;1),Tabelle!$L21,Tabelle!$K21)),0))</f>
        <v>0</v>
      </c>
      <c r="I22" s="37">
        <f>IF(AND($C$4&lt;&gt;"",$D22&lt;&gt;""),Tabelle!$N21,IF($D22&lt;&gt;"",Tabelle!$M21,0))</f>
        <v>0</v>
      </c>
      <c r="J22" s="23">
        <f>IF($N22="N",IF($D22="",0,IF(IF(Tabelle!E21&lt;&gt;0,$O22/Tabelle!$E21*Tabelle!$F21,0)+Tabelle!$D21&gt;=Tabelle!$G21,Tabelle!$G21,IF(Tabelle!E21&lt;&gt;0,$O22/Tabelle!$E21*Tabelle!$F21,0)+Tabelle!$D21)),$M22)</f>
        <v>0</v>
      </c>
      <c r="K22" s="24">
        <f>IF($C$4&lt;&gt;"","NO",SUM($H22:$J22))</f>
        <v>0</v>
      </c>
      <c r="L22" s="25" t="str">
        <f>IF($C$4="","NO",SUM(H22:J22))</f>
        <v>NO</v>
      </c>
      <c r="M22" s="9">
        <f>IF($N22&lt;&gt;"N",IF($N22&gt;=Tabelle!$J21,Tabelle!$J21,$N22),0)</f>
        <v>0</v>
      </c>
      <c r="N22" s="9" t="str">
        <f>IF(AND($C$4&lt;&gt;"",$D22&lt;&gt;""),Tabelle!$I21+IF($G22&lt;&gt;"",Tabelle!$H21*($G22-1),IF(AND($G22="",$F22&gt;1),Tabelle!$H21*($F22-1),0)),"N")</f>
        <v>N</v>
      </c>
      <c r="O22" s="60">
        <f>IF(CEILING(($D22-Tabelle!$C21)*Tabelle!$O21,Tabelle!$E21)&gt;=0,CEILING(($D22-Tabelle!$C21)*Tabelle!$O21,Tabelle!$E21),0)</f>
        <v>0</v>
      </c>
    </row>
    <row r="23" spans="2:16" ht="9" customHeight="1" thickBot="1" x14ac:dyDescent="0.25">
      <c r="B23" s="20"/>
      <c r="C23" s="29"/>
      <c r="D23" s="78"/>
      <c r="E23" s="140"/>
      <c r="F23" s="21"/>
      <c r="G23" s="5"/>
      <c r="H23" s="6"/>
      <c r="I23" s="6"/>
      <c r="J23" s="8"/>
      <c r="K23" s="12"/>
      <c r="L23" s="26"/>
      <c r="M23" s="9"/>
      <c r="N23" s="9"/>
      <c r="O23" s="60"/>
    </row>
    <row r="24" spans="2:16" ht="13.5" thickBot="1" x14ac:dyDescent="0.25">
      <c r="B24" s="22" t="s">
        <v>44</v>
      </c>
      <c r="C24" s="17" t="s">
        <v>9</v>
      </c>
      <c r="D24" s="79"/>
      <c r="E24" s="143" t="str">
        <f>IF(AND($C$4="",$D24&lt;&gt;""),+Tabelle!$C23+$O24,"")</f>
        <v/>
      </c>
      <c r="F24" s="147" t="str">
        <f>IF(D24&lt;&gt;"",CEILING(D24/Tabelle!$E$39,1),"")</f>
        <v/>
      </c>
      <c r="G24" s="16"/>
      <c r="H24" s="19">
        <f>IF(AND($C$4&lt;&gt;"",$D24&lt;&gt;""),Tabelle!$K23,IF($D24&lt;&gt;"",IF($G24&gt;1,Tabelle!$L23,IF(AND($G24="",$F24&gt;1),Tabelle!$L23,Tabelle!$K23)),0))</f>
        <v>0</v>
      </c>
      <c r="I24" s="37">
        <f>IF(AND($C$4&lt;&gt;"",$D24&lt;&gt;""),Tabelle!$N23,IF($D24&lt;&gt;"",Tabelle!$M23,0))</f>
        <v>0</v>
      </c>
      <c r="J24" s="23">
        <f>IF($N24="N",IF($D24="",0,IF(IF(Tabelle!E23&lt;&gt;0,$O24/Tabelle!$E23*Tabelle!$F23,0)+Tabelle!$D23&gt;=Tabelle!$G23,Tabelle!$G23,IF(Tabelle!E23&lt;&gt;0,$O24/Tabelle!$E23*Tabelle!$F23,0)+Tabelle!$D23)),$M24)</f>
        <v>0</v>
      </c>
      <c r="K24" s="24">
        <f>IF($C$4&lt;&gt;"","NO",SUM($H24:$J24))</f>
        <v>0</v>
      </c>
      <c r="L24" s="25" t="str">
        <f>IF($C$4="","NO",SUM(H24:J24))</f>
        <v>NO</v>
      </c>
      <c r="M24" s="9">
        <f>IF($N24&lt;&gt;"N",IF($N24&gt;=Tabelle!$J23,Tabelle!$J23,$N24),0)</f>
        <v>0</v>
      </c>
      <c r="N24" s="9" t="str">
        <f>IF(AND($C$4&lt;&gt;"",$D24&lt;&gt;""),Tabelle!$I23+IF($G24&lt;&gt;"",Tabelle!$H23*($G24-1),IF(AND($G24="",$F24&gt;1),Tabelle!$H23*($F24-1),0)),"N")</f>
        <v>N</v>
      </c>
      <c r="O24" s="60">
        <f>IF(CEILING(($D24-Tabelle!$C23)*Tabelle!$O23,Tabelle!$E23)&gt;=0,CEILING(($D24-Tabelle!$C23)*Tabelle!$O23,Tabelle!$E23),0)</f>
        <v>0</v>
      </c>
    </row>
    <row r="25" spans="2:16" ht="9" customHeight="1" thickBot="1" x14ac:dyDescent="0.25">
      <c r="B25" s="20"/>
      <c r="C25" s="29"/>
      <c r="D25" s="78"/>
      <c r="E25" s="140"/>
      <c r="F25" s="21"/>
      <c r="G25" s="5"/>
      <c r="H25" s="6"/>
      <c r="I25" s="6"/>
      <c r="J25" s="8"/>
      <c r="K25" s="12"/>
      <c r="L25" s="26"/>
      <c r="M25" s="9"/>
      <c r="N25" s="9"/>
      <c r="O25" s="60"/>
    </row>
    <row r="26" spans="2:16" ht="13.5" thickBot="1" x14ac:dyDescent="0.25">
      <c r="B26" s="22" t="s">
        <v>19</v>
      </c>
      <c r="C26" s="17" t="s">
        <v>9</v>
      </c>
      <c r="D26" s="79"/>
      <c r="E26" s="143" t="str">
        <f>IF(AND($C$4="",$D26&lt;&gt;""),+Tabelle!$C25+$O26,"")</f>
        <v/>
      </c>
      <c r="F26" s="147" t="str">
        <f>IF(D26&lt;&gt;"",CEILING(D26/Tabelle!$E$39,1),"")</f>
        <v/>
      </c>
      <c r="G26" s="16">
        <v>10</v>
      </c>
      <c r="H26" s="19">
        <f>IF(AND($C$4&lt;&gt;"",$D26&lt;&gt;""),Tabelle!$K25,IF($D26&lt;&gt;"",IF($G26&gt;1,Tabelle!$L25,IF(AND($G26="",$F26&gt;1),Tabelle!$L25,Tabelle!$K25)),0))</f>
        <v>0</v>
      </c>
      <c r="I26" s="37">
        <f>IF(AND($C$4&lt;&gt;"",$D26&lt;&gt;""),Tabelle!$N25,IF($D26&lt;&gt;"",Tabelle!$M25,0))</f>
        <v>0</v>
      </c>
      <c r="J26" s="23">
        <f>IF($N26="N",IF($D26="",0,IF(IF(Tabelle!E25&lt;&gt;0,$O26/Tabelle!$E25*Tabelle!$F25,0)+Tabelle!$D25&gt;=Tabelle!$G25,Tabelle!$G25,IF(Tabelle!E25&lt;&gt;0,$O26/Tabelle!$E25*Tabelle!$F25,0)+Tabelle!$D25)),$M26)</f>
        <v>0</v>
      </c>
      <c r="K26" s="24">
        <f>IF($C$4&lt;&gt;"","NO",SUM($H26:$J26))</f>
        <v>0</v>
      </c>
      <c r="L26" s="25" t="str">
        <f>IF($C$4="","NO",SUM(H26:J26))</f>
        <v>NO</v>
      </c>
      <c r="M26" s="9">
        <f>IF($N26&lt;&gt;"N",IF($N26&gt;=Tabelle!$J25,Tabelle!$J25,$N26),0)</f>
        <v>0</v>
      </c>
      <c r="N26" s="9" t="str">
        <f>IF(AND($C$4&lt;&gt;"",$D26&lt;&gt;""),Tabelle!$I25+IF($G26&lt;&gt;"",Tabelle!$H25*($G26-1),IF(AND($G26="",$F26&gt;1),Tabelle!$H25*($F26-1),0)),"N")</f>
        <v>N</v>
      </c>
      <c r="O26" s="60">
        <f>IF(CEILING(($D26-Tabelle!$C25)*Tabelle!$O25,Tabelle!$E25)&gt;=0,CEILING(($D26-Tabelle!$C25)*Tabelle!$O25,Tabelle!$E25),0)</f>
        <v>0</v>
      </c>
    </row>
    <row r="27" spans="2:16" ht="9" customHeight="1" thickBot="1" x14ac:dyDescent="0.25">
      <c r="B27" s="20"/>
      <c r="C27" s="29"/>
      <c r="D27" s="78"/>
      <c r="E27" s="140"/>
      <c r="F27" s="21"/>
      <c r="G27" s="5"/>
      <c r="H27" s="6"/>
      <c r="I27" s="6"/>
      <c r="J27" s="8"/>
      <c r="K27" s="12"/>
      <c r="L27" s="26"/>
      <c r="M27" s="9"/>
      <c r="N27" s="9"/>
      <c r="O27" s="60"/>
      <c r="P27" s="145"/>
    </row>
    <row r="28" spans="2:16" ht="13.5" thickBot="1" x14ac:dyDescent="0.25">
      <c r="B28" s="22" t="s">
        <v>21</v>
      </c>
      <c r="C28" s="17" t="s">
        <v>9</v>
      </c>
      <c r="D28" s="79"/>
      <c r="E28" s="143" t="str">
        <f>IF(AND($C$4="",$D28&lt;&gt;""),+Tabelle!$C27+$O28,"")</f>
        <v/>
      </c>
      <c r="F28" s="147" t="str">
        <f>IF(D28&lt;&gt;"",CEILING(D28/Tabelle!$E$39,1),"")</f>
        <v/>
      </c>
      <c r="G28" s="16"/>
      <c r="H28" s="19">
        <f>IF(AND($C$4&lt;&gt;"",$D28&lt;&gt;""),Tabelle!$K27,IF($D28&lt;&gt;"",IF($G28&gt;1,Tabelle!$L27,IF(AND($G28="",$F28&gt;1),Tabelle!$L27,Tabelle!$K27)),0))</f>
        <v>0</v>
      </c>
      <c r="I28" s="37">
        <f>IF(AND($C$4&lt;&gt;"",$D28&lt;&gt;""),Tabelle!$N27,IF($D28&lt;&gt;"",Tabelle!$M27,0))</f>
        <v>0</v>
      </c>
      <c r="J28" s="23">
        <f>IF($N28="N",IF($D28="",0,IF(IF(Tabelle!E27&lt;&gt;0,$O28/Tabelle!$E27*Tabelle!$F27,0)+Tabelle!$D27&gt;=Tabelle!$G27,Tabelle!$G27,IF(Tabelle!E27&lt;&gt;0,$O28/Tabelle!$E27*Tabelle!$F27,0)+Tabelle!$D27)),$M28)</f>
        <v>0</v>
      </c>
      <c r="K28" s="24">
        <f>IF($C$4&lt;&gt;"","NO",SUM($H28:$J28))</f>
        <v>0</v>
      </c>
      <c r="L28" s="25" t="str">
        <f>IF($C$4="","NO",SUM(H28:J28))</f>
        <v>NO</v>
      </c>
      <c r="M28" s="9">
        <f>IF($N28&lt;&gt;"N",IF($N28&gt;=Tabelle!$J27,Tabelle!$J27,$N28),0)</f>
        <v>0</v>
      </c>
      <c r="N28" s="9" t="str">
        <f>IF(AND($C$4&lt;&gt;"",$D28&lt;&gt;""),Tabelle!$I27+IF($G28&lt;&gt;"",Tabelle!$H27*($G28-1),IF(AND($G28="",$F28&gt;1),Tabelle!$H27*($F28-1),0)),"N")</f>
        <v>N</v>
      </c>
      <c r="O28" s="60">
        <f>IF(CEILING(($D28-Tabelle!$C27)*Tabelle!$O27,Tabelle!$E27)&gt;=0,CEILING(($D28-Tabelle!$C27)*Tabelle!$O27,Tabelle!$E27),0)</f>
        <v>0</v>
      </c>
    </row>
    <row r="29" spans="2:16" ht="9" customHeight="1" thickBot="1" x14ac:dyDescent="0.25">
      <c r="B29" s="20"/>
      <c r="C29" s="29"/>
      <c r="D29" s="78"/>
      <c r="E29" s="140"/>
      <c r="F29" s="21"/>
      <c r="G29" s="5"/>
      <c r="H29" s="6"/>
      <c r="I29" s="6"/>
      <c r="J29" s="8"/>
      <c r="K29" s="12"/>
      <c r="L29" s="26"/>
      <c r="M29" s="9"/>
      <c r="N29" s="9"/>
      <c r="O29" s="60"/>
    </row>
    <row r="30" spans="2:16" ht="13.5" thickBot="1" x14ac:dyDescent="0.25">
      <c r="B30" s="22" t="s">
        <v>20</v>
      </c>
      <c r="C30" s="17" t="s">
        <v>10</v>
      </c>
      <c r="D30" s="80"/>
      <c r="E30" s="143" t="str">
        <f>IF(AND($C$4="",$D30&lt;&gt;""),+Tabelle!$C29+$O30,"")</f>
        <v/>
      </c>
      <c r="F30" s="39"/>
      <c r="G30" s="16">
        <v>5</v>
      </c>
      <c r="H30" s="19">
        <f>IF(AND($C$4&lt;&gt;"",$D30&lt;&gt;""),Tabelle!$K29,IF($D30&lt;&gt;"",IF($G30&gt;1,Tabelle!$L29,IF(AND($G30="",$F30&gt;1),Tabelle!$L29,Tabelle!$K29)),0))</f>
        <v>0</v>
      </c>
      <c r="I30" s="37">
        <f>IF(AND($C$4&lt;&gt;"",$D30&lt;&gt;""),Tabelle!$N29,IF($D30&lt;&gt;"",Tabelle!$M29,0))</f>
        <v>0</v>
      </c>
      <c r="J30" s="23">
        <f>IF($N30="N",IF($D30="",0,IF(IF(Tabelle!E29&lt;&gt;0,$O30/Tabelle!$E29*Tabelle!$F29,0)+Tabelle!$D29&gt;=Tabelle!$G29,Tabelle!$G29,IF(Tabelle!E29&lt;&gt;0,$O30/Tabelle!$E29*Tabelle!$F29,0)+Tabelle!$D29)),$M30)</f>
        <v>0</v>
      </c>
      <c r="K30" s="24">
        <f>IF($C$4&lt;&gt;"","NO",SUM($H30:$J30))</f>
        <v>0</v>
      </c>
      <c r="L30" s="25" t="str">
        <f>IF($C$4="","NO",SUM(H30:J30))</f>
        <v>NO</v>
      </c>
      <c r="M30" s="9">
        <f>IF($N30&lt;&gt;"N",IF($N30&gt;=Tabelle!$J29,Tabelle!$J29,$N30),0)</f>
        <v>0</v>
      </c>
      <c r="N30" s="9" t="str">
        <f>IF(AND($C$4&lt;&gt;"",$D30&lt;&gt;""),Tabelle!$I29+IF($G30&lt;&gt;"",Tabelle!$H29*($G30-1),IF(AND($G30="",$F30&gt;1),Tabelle!$H29*($F30-1),0)),"N")</f>
        <v>N</v>
      </c>
      <c r="O30" s="60">
        <f>IF(CEILING(($D30-Tabelle!$C29)*Tabelle!$O29,Tabelle!$E29)&gt;=0,CEILING(($D30-Tabelle!$C29)*Tabelle!$O29,Tabelle!$E29),0)</f>
        <v>0</v>
      </c>
    </row>
    <row r="31" spans="2:16" ht="9" customHeight="1" thickBot="1" x14ac:dyDescent="0.25">
      <c r="B31" s="20"/>
      <c r="C31" s="29"/>
      <c r="D31" s="78"/>
      <c r="E31" s="140"/>
      <c r="F31" s="21"/>
      <c r="G31" s="5"/>
      <c r="H31" s="6"/>
      <c r="I31" s="6"/>
      <c r="J31" s="8"/>
      <c r="K31" s="12"/>
      <c r="L31" s="26"/>
      <c r="M31" s="9"/>
      <c r="N31" s="9"/>
      <c r="O31" s="60"/>
    </row>
    <row r="32" spans="2:16" ht="13.5" thickBot="1" x14ac:dyDescent="0.25">
      <c r="B32" s="22" t="s">
        <v>3</v>
      </c>
      <c r="C32" s="17" t="s">
        <v>9</v>
      </c>
      <c r="D32" s="79"/>
      <c r="E32" s="143" t="str">
        <f>IF(AND($C$4="",$D32&lt;&gt;""),+Tabelle!$C31+$O32,"")</f>
        <v/>
      </c>
      <c r="F32" s="147" t="str">
        <f>IF(D32&lt;&gt;"",CEILING(D32/Tabelle!$E$39,1),"")</f>
        <v/>
      </c>
      <c r="G32" s="16"/>
      <c r="H32" s="19">
        <f>IF(AND($C$4&lt;&gt;"",$D32&lt;&gt;""),Tabelle!$K31,IF($D32&lt;&gt;"",IF($G32&gt;1,Tabelle!$L31,IF(AND($G32="",$F32&gt;1),Tabelle!$L31,Tabelle!$K31)),0))</f>
        <v>0</v>
      </c>
      <c r="I32" s="37">
        <f>IF(AND($C$4&lt;&gt;"",$D32&lt;&gt;""),Tabelle!$N31,IF($D32&lt;&gt;"",Tabelle!$M31,0))</f>
        <v>0</v>
      </c>
      <c r="J32" s="23">
        <f>IF($N32="N",IF($D32="",0,IF(IF(Tabelle!E31&lt;&gt;0,$O32/Tabelle!$E31*Tabelle!$F31,0)+Tabelle!$D31&gt;=Tabelle!$G31,Tabelle!$G31,IF(Tabelle!E31&lt;&gt;0,$O32/Tabelle!$E31*Tabelle!$F31,0)+Tabelle!$D31)),$M32)</f>
        <v>0</v>
      </c>
      <c r="K32" s="24">
        <f>IF($C$4&lt;&gt;"","NO",SUM($H32:$J32))</f>
        <v>0</v>
      </c>
      <c r="L32" s="25" t="str">
        <f>IF($C$4="","NO",SUM(H32:J32))</f>
        <v>NO</v>
      </c>
      <c r="M32" s="9">
        <f>IF($N32&lt;&gt;"N",IF($N32&gt;=Tabelle!$J31,Tabelle!$J31,$N32),0)</f>
        <v>0</v>
      </c>
      <c r="N32" s="9" t="str">
        <f>IF(AND($C$4&lt;&gt;"",$D32&lt;&gt;""),Tabelle!$I31+IF($G32&lt;&gt;"",Tabelle!$H31*($G32-1),IF(AND($G32="",$F32&gt;1),Tabelle!$H31*($F32-1),0)),"N")</f>
        <v>N</v>
      </c>
      <c r="O32" s="60">
        <f>IF(CEILING(($D32-Tabelle!$C31)*Tabelle!$O31,Tabelle!$E31)&gt;=0,CEILING(($D32-Tabelle!$C31)*Tabelle!$O31,Tabelle!$E31),0)</f>
        <v>0</v>
      </c>
    </row>
    <row r="33" spans="2:15" ht="9" customHeight="1" thickBot="1" x14ac:dyDescent="0.25">
      <c r="B33" s="20"/>
      <c r="C33" s="29"/>
      <c r="D33" s="78"/>
      <c r="E33" s="140"/>
      <c r="F33" s="21"/>
      <c r="G33" s="5"/>
      <c r="H33" s="6"/>
      <c r="I33" s="6"/>
      <c r="J33" s="8"/>
      <c r="K33" s="12"/>
      <c r="L33" s="26"/>
      <c r="M33" s="9"/>
      <c r="N33" s="9"/>
      <c r="O33" s="60"/>
    </row>
    <row r="34" spans="2:15" ht="13.5" customHeight="1" thickBot="1" x14ac:dyDescent="0.25">
      <c r="B34" s="22" t="s">
        <v>50</v>
      </c>
      <c r="C34" s="17" t="s">
        <v>9</v>
      </c>
      <c r="D34" s="79"/>
      <c r="E34" s="143" t="str">
        <f>IF(AND($C$4="",$D34&lt;&gt;""),+Tabelle!$C33+$O34,"")</f>
        <v/>
      </c>
      <c r="F34" s="147" t="str">
        <f>IF(D34&lt;&gt;"",CEILING(D34/Tabelle!$E$39,1),"")</f>
        <v/>
      </c>
      <c r="G34" s="16"/>
      <c r="H34" s="19">
        <f>IF(AND($C$4&lt;&gt;"",$D34&lt;&gt;""),Tabelle!$K33,IF($D34&lt;&gt;"",IF($G34&gt;1,Tabelle!$L33,IF(AND($G34="",$F34&gt;1),Tabelle!$L33,Tabelle!$K33)),0))</f>
        <v>0</v>
      </c>
      <c r="I34" s="37">
        <f>IF(AND($C$4&lt;&gt;"",$D34&lt;&gt;""),Tabelle!$N33,IF($D34&lt;&gt;"",Tabelle!$M33,0))</f>
        <v>0</v>
      </c>
      <c r="J34" s="23">
        <f>IF($N34="N",IF($D34="",0,IF(IF(Tabelle!E33&lt;&gt;0,$O34/Tabelle!$E33*Tabelle!$F33,0)+Tabelle!$D33&gt;=Tabelle!$G33,Tabelle!$G33,IF(Tabelle!E33&lt;&gt;0,$O34/Tabelle!$E33*Tabelle!$F33,0)+Tabelle!$D33)),$M34)</f>
        <v>0</v>
      </c>
      <c r="K34" s="24">
        <f>IF($C$4&lt;&gt;"","NO",SUM($H34:$J34))</f>
        <v>0</v>
      </c>
      <c r="L34" s="25" t="str">
        <f>IF($C$4="","NO",SUM(H34:J34))</f>
        <v>NO</v>
      </c>
      <c r="M34" s="9">
        <f>IF($N34&lt;&gt;"N",IF($N34&gt;=Tabelle!$J33,Tabelle!$J33,$N34),0)</f>
        <v>0</v>
      </c>
      <c r="N34" s="9" t="str">
        <f>IF(AND($C$4&lt;&gt;"",$D34&lt;&gt;""),Tabelle!$I33+IF($G34&lt;&gt;"",Tabelle!$H33*($G34-1),IF(AND($G34="",$F34&gt;1),Tabelle!$H33*($F34-1),0)),"N")</f>
        <v>N</v>
      </c>
      <c r="O34" s="60">
        <f>IF(CEILING(($D34-Tabelle!$C33)*Tabelle!$O33,Tabelle!$E33)&gt;=0,CEILING(($D34-Tabelle!$C33)*Tabelle!$O33,Tabelle!$E33),0)</f>
        <v>0</v>
      </c>
    </row>
    <row r="35" spans="2:15" ht="9" customHeight="1" thickBot="1" x14ac:dyDescent="0.25">
      <c r="B35" s="20"/>
      <c r="C35" s="40"/>
      <c r="D35" s="78"/>
      <c r="E35" s="140"/>
      <c r="F35" s="21"/>
      <c r="G35" s="5"/>
      <c r="H35" s="6"/>
      <c r="I35" s="6"/>
      <c r="J35" s="8"/>
      <c r="K35" s="12"/>
      <c r="L35" s="26"/>
      <c r="M35" s="9"/>
      <c r="N35" s="9"/>
      <c r="O35" s="60"/>
    </row>
    <row r="36" spans="2:15" ht="13.5" thickBot="1" x14ac:dyDescent="0.25">
      <c r="B36" s="42" t="s">
        <v>4</v>
      </c>
      <c r="C36" s="41" t="s">
        <v>7</v>
      </c>
      <c r="D36" s="80"/>
      <c r="E36" s="143" t="str">
        <f>IF(AND($C$4="",$D36&lt;&gt;""),+Tabelle!$C35+$O36,"")</f>
        <v/>
      </c>
      <c r="F36" s="39"/>
      <c r="G36" s="16"/>
      <c r="H36" s="19">
        <f>IF(AND($C$4&lt;&gt;"",$D36&lt;&gt;""),Tabelle!$K35,IF($D36&lt;&gt;"",IF($G36&gt;1,Tabelle!$L35,IF(AND($G36="",$F36&gt;1),Tabelle!$L35,Tabelle!$K35)),0))</f>
        <v>0</v>
      </c>
      <c r="I36" s="37">
        <f>IF(AND($C$4&lt;&gt;"",$D36&lt;&gt;""),Tabelle!$N35,IF($D36&lt;&gt;"",Tabelle!$M35,0))</f>
        <v>0</v>
      </c>
      <c r="J36" s="23">
        <f>IF($N36="N",IF($D36="",0,IF(IF(Tabelle!E35&lt;&gt;0,$O36/Tabelle!$E35*Tabelle!$F35,0)+Tabelle!$D35&gt;=Tabelle!$G35,Tabelle!$G35,IF(Tabelle!E35&lt;&gt;0,$O36/Tabelle!$E35*Tabelle!$F35,0)+Tabelle!$D35)),$M36)</f>
        <v>0</v>
      </c>
      <c r="K36" s="24">
        <f>IF($C$4&lt;&gt;"","NO",SUM($H36:$J36))</f>
        <v>0</v>
      </c>
      <c r="L36" s="25" t="str">
        <f>IF($C$4="","NO",SUM(H36:J36))</f>
        <v>NO</v>
      </c>
      <c r="M36" s="9">
        <f>IF($N36&lt;&gt;"N",IF($N36&gt;=Tabelle!$J35,Tabelle!$J35,$N36),0)</f>
        <v>0</v>
      </c>
      <c r="N36" s="9" t="str">
        <f>IF(AND($C$4&lt;&gt;"",$D36&lt;&gt;""),Tabelle!$I35+IF($G36&lt;&gt;"",Tabelle!$H35*($G36-1),IF(AND($G36="",$F36&gt;1),Tabelle!$H35*($F36-1),0)),"N")</f>
        <v>N</v>
      </c>
      <c r="O36" s="60">
        <f>IF(CEILING(($D36-Tabelle!$C35)*Tabelle!$O35,Tabelle!$E35)&gt;=0,CEILING(($D36-Tabelle!$C35)*Tabelle!$O35,Tabelle!$E35),0)</f>
        <v>0</v>
      </c>
    </row>
    <row r="37" spans="2:15" ht="9" customHeight="1" thickBot="1" x14ac:dyDescent="0.25">
      <c r="B37" s="43"/>
      <c r="C37" s="14"/>
      <c r="D37" s="81"/>
      <c r="E37" s="141"/>
      <c r="F37" s="47"/>
      <c r="G37" s="14"/>
      <c r="H37" s="5"/>
      <c r="I37" s="44"/>
      <c r="J37" s="45"/>
      <c r="K37" s="6"/>
      <c r="L37" s="46"/>
      <c r="M37" s="9"/>
      <c r="N37" s="9"/>
      <c r="O37" s="60"/>
    </row>
    <row r="38" spans="2:15" ht="13.5" customHeight="1" thickBot="1" x14ac:dyDescent="0.25">
      <c r="B38" s="132" t="s">
        <v>56</v>
      </c>
      <c r="C38" s="129" t="s">
        <v>9</v>
      </c>
      <c r="D38" s="79"/>
      <c r="E38" s="144"/>
      <c r="F38" s="147" t="str">
        <f>IF(D38&lt;&gt;"",CEILING(D38/Tabelle!$E$39,1),"")</f>
        <v/>
      </c>
      <c r="G38" s="16"/>
      <c r="H38" s="133">
        <f>IF(AND($C$4&lt;&gt;"",$D38&lt;&gt;""),Tabelle!$K37,IF($D38&lt;&gt;"",IF($G38&gt;1,Tabelle!$L37,IF(AND($G38="",$F38&gt;1),Tabelle!$L37,Tabelle!$K37)),0))</f>
        <v>0</v>
      </c>
      <c r="I38" s="134">
        <f>IF(AND($C$4&lt;&gt;"",$D38&lt;&gt;""),Tabelle!$N37,IF($D38&lt;&gt;"",Tabelle!$M37,0))</f>
        <v>0</v>
      </c>
      <c r="J38" s="135">
        <f>IF($D38&lt;=Tabelle!I39,IF($N38="N",IF($D38="",0,IF(IF(Tabelle!E37&lt;&gt;0,$O38/Tabelle!$E37*Tabelle!$F37,0)+Tabelle!$D37&gt;=Tabelle!$G37,Tabelle!$G37,IF(Tabelle!E37&lt;&gt;0,$O38/Tabelle!$E37*Tabelle!$F37,0)+Tabelle!$D37)),$M38),"NO")</f>
        <v>0</v>
      </c>
      <c r="K38" s="24">
        <f>IF($C$4&lt;&gt;"","NO",SUM($H38:$J38))</f>
        <v>0</v>
      </c>
      <c r="L38" s="25" t="str">
        <f>IF($C$4="","NO",SUM(H38:J38))</f>
        <v>NO</v>
      </c>
      <c r="M38" s="9">
        <f>IF($N38&lt;&gt;"N",IF($N38&gt;=Tabelle!$J37,Tabelle!$J37,$N38),0)</f>
        <v>0</v>
      </c>
      <c r="N38" s="9" t="str">
        <f>IF(AND($C$4&lt;&gt;"",$D38&lt;&gt;""),Tabelle!$I37+IF($G38&lt;&gt;"",Tabelle!$H37*($G38-1),IF(AND($G38="",$F38&gt;1),Tabelle!$H37*($F38-1),0)),"N")</f>
        <v>N</v>
      </c>
      <c r="O38" s="60">
        <f>IF(CEILING(($D38-Tabelle!$C37)*Tabelle!$O37,Tabelle!$E37)&gt;=0,CEILING(($D38-Tabelle!$C37)*Tabelle!$O37,Tabelle!$E37),0)</f>
        <v>0</v>
      </c>
    </row>
    <row r="39" spans="2:15" ht="9" customHeight="1" thickBot="1" x14ac:dyDescent="0.25">
      <c r="B39" s="164" t="s">
        <v>59</v>
      </c>
      <c r="C39" s="165"/>
      <c r="F39" s="48"/>
      <c r="H39" s="2"/>
      <c r="I39" s="1"/>
      <c r="J39" s="9"/>
      <c r="K39" s="13"/>
      <c r="L39" s="9"/>
      <c r="M39" s="9"/>
      <c r="N39" s="9"/>
    </row>
    <row r="40" spans="2:15" ht="18.75" customHeight="1" thickBot="1" x14ac:dyDescent="0.25">
      <c r="B40" s="166"/>
      <c r="C40" s="166"/>
      <c r="D40" s="153" t="str">
        <f>IF($C$4&lt;&gt;"","TOTALE TARIFFA PER CERTIFICATO:","TOTALE TARIFFE DA VERSARE:")</f>
        <v>TOTALE TARIFFE DA VERSARE:</v>
      </c>
      <c r="E40" s="154"/>
      <c r="F40" s="154"/>
      <c r="G40" s="154"/>
      <c r="H40" s="154"/>
      <c r="I40" s="154"/>
      <c r="J40" s="155"/>
      <c r="K40" s="15">
        <f>IF($C$4&lt;&gt;"","NO",SUM(K8:K38))</f>
        <v>0</v>
      </c>
      <c r="L40" s="15" t="str">
        <f>IF($C$4&lt;&gt;"",SUM(L8:L38),"NO")</f>
        <v>NO</v>
      </c>
      <c r="M40" s="9"/>
      <c r="N40" s="9"/>
    </row>
    <row r="41" spans="2:15" x14ac:dyDescent="0.2">
      <c r="B41" s="148"/>
      <c r="F41" s="48"/>
      <c r="K41" s="11"/>
      <c r="M41" s="9"/>
      <c r="N41" s="9"/>
    </row>
    <row r="42" spans="2:15" x14ac:dyDescent="0.2">
      <c r="B42" s="1"/>
      <c r="F42" s="48"/>
      <c r="K42" s="11"/>
      <c r="M42" s="9"/>
      <c r="N42" s="9"/>
    </row>
    <row r="43" spans="2:15" x14ac:dyDescent="0.2">
      <c r="B43" s="1"/>
      <c r="F43" s="48"/>
      <c r="K43" s="11"/>
      <c r="M43" s="9"/>
      <c r="N43" s="9"/>
    </row>
    <row r="44" spans="2:15" x14ac:dyDescent="0.2">
      <c r="B44" s="1"/>
      <c r="K44" s="11"/>
      <c r="M44" s="9"/>
      <c r="N44" s="9"/>
    </row>
    <row r="45" spans="2:15" x14ac:dyDescent="0.2">
      <c r="B45" s="1"/>
      <c r="K45" s="11"/>
      <c r="M45" s="9"/>
      <c r="N45" s="9"/>
    </row>
    <row r="46" spans="2:15" x14ac:dyDescent="0.2">
      <c r="B46" s="1"/>
      <c r="K46" s="11"/>
      <c r="M46" s="9"/>
      <c r="N46" s="9"/>
    </row>
    <row r="47" spans="2:15" x14ac:dyDescent="0.2">
      <c r="B47" s="1"/>
      <c r="K47" s="11"/>
      <c r="M47" s="9"/>
      <c r="N47" s="9"/>
    </row>
    <row r="48" spans="2:15" x14ac:dyDescent="0.2">
      <c r="B48" s="1"/>
      <c r="K48" s="11"/>
      <c r="M48" s="9"/>
      <c r="N48" s="9"/>
    </row>
    <row r="49" spans="2:14" x14ac:dyDescent="0.2">
      <c r="B49" s="1"/>
      <c r="K49" s="11"/>
      <c r="M49" s="9"/>
      <c r="N49" s="9"/>
    </row>
    <row r="50" spans="2:14" x14ac:dyDescent="0.2">
      <c r="B50" s="1"/>
      <c r="K50" s="11"/>
      <c r="M50" s="9"/>
      <c r="N50" s="9"/>
    </row>
    <row r="51" spans="2:14" x14ac:dyDescent="0.2">
      <c r="B51" s="1"/>
      <c r="K51" s="11"/>
      <c r="M51" s="9"/>
      <c r="N51" s="9"/>
    </row>
    <row r="52" spans="2:14" x14ac:dyDescent="0.2">
      <c r="B52" s="1"/>
      <c r="I52" s="2"/>
      <c r="K52" s="11"/>
      <c r="M52" s="9"/>
      <c r="N52" s="9"/>
    </row>
    <row r="53" spans="2:14" x14ac:dyDescent="0.2">
      <c r="B53" s="1"/>
      <c r="I53" s="2"/>
      <c r="K53" s="11"/>
      <c r="M53" s="9"/>
      <c r="N53" s="9"/>
    </row>
    <row r="54" spans="2:14" x14ac:dyDescent="0.2">
      <c r="B54" s="1"/>
      <c r="I54" s="2"/>
      <c r="K54" s="11"/>
      <c r="M54" s="9"/>
      <c r="N54" s="9"/>
    </row>
    <row r="55" spans="2:14" x14ac:dyDescent="0.2">
      <c r="B55" s="1"/>
      <c r="I55" s="2"/>
      <c r="K55" s="11"/>
      <c r="M55" s="9"/>
      <c r="N55" s="9"/>
    </row>
    <row r="56" spans="2:14" x14ac:dyDescent="0.2">
      <c r="B56" s="1"/>
      <c r="I56" s="2"/>
      <c r="K56" s="11"/>
      <c r="M56" s="9"/>
      <c r="N56" s="9"/>
    </row>
    <row r="57" spans="2:14" x14ac:dyDescent="0.2">
      <c r="B57" s="1"/>
      <c r="I57" s="2"/>
      <c r="K57" s="11"/>
      <c r="M57" s="9"/>
      <c r="N57" s="9"/>
    </row>
    <row r="58" spans="2:14" x14ac:dyDescent="0.2">
      <c r="B58" s="1"/>
      <c r="I58" s="2"/>
      <c r="K58" s="11"/>
      <c r="M58" s="9"/>
      <c r="N58" s="9"/>
    </row>
    <row r="59" spans="2:14" x14ac:dyDescent="0.2">
      <c r="B59" s="1"/>
      <c r="I59" s="2"/>
      <c r="K59" s="11"/>
      <c r="M59" s="9"/>
      <c r="N59" s="9"/>
    </row>
    <row r="60" spans="2:14" x14ac:dyDescent="0.2">
      <c r="B60" s="1"/>
      <c r="I60" s="2"/>
      <c r="K60" s="11"/>
      <c r="M60" s="9"/>
      <c r="N60" s="9"/>
    </row>
    <row r="61" spans="2:14" x14ac:dyDescent="0.2">
      <c r="B61" s="1"/>
      <c r="I61" s="2"/>
      <c r="K61" s="11"/>
      <c r="M61" s="9"/>
      <c r="N61" s="9"/>
    </row>
    <row r="62" spans="2:14" x14ac:dyDescent="0.2">
      <c r="B62" s="1"/>
      <c r="I62" s="2"/>
      <c r="K62" s="11"/>
      <c r="M62" s="9"/>
      <c r="N62" s="9"/>
    </row>
    <row r="63" spans="2:14" x14ac:dyDescent="0.2">
      <c r="B63" s="1"/>
      <c r="I63" s="2"/>
      <c r="K63" s="11"/>
      <c r="M63" s="9"/>
      <c r="N63" s="9"/>
    </row>
    <row r="64" spans="2:14" x14ac:dyDescent="0.2">
      <c r="B64" s="1"/>
      <c r="I64" s="2"/>
      <c r="K64" s="11"/>
      <c r="M64" s="9"/>
      <c r="N64" s="9"/>
    </row>
    <row r="65" spans="2:14" x14ac:dyDescent="0.2">
      <c r="B65" s="1"/>
      <c r="K65" s="11"/>
      <c r="M65" s="9"/>
      <c r="N65" s="9"/>
    </row>
    <row r="66" spans="2:14" x14ac:dyDescent="0.2">
      <c r="B66" s="1"/>
      <c r="K66" s="11"/>
      <c r="M66" s="9"/>
      <c r="N66" s="9"/>
    </row>
    <row r="67" spans="2:14" x14ac:dyDescent="0.2">
      <c r="B67" s="1"/>
      <c r="K67" s="11"/>
      <c r="M67" s="9"/>
      <c r="N67" s="9"/>
    </row>
    <row r="68" spans="2:14" x14ac:dyDescent="0.2">
      <c r="B68" s="1"/>
      <c r="K68" s="11"/>
      <c r="M68" s="9"/>
      <c r="N68" s="9"/>
    </row>
    <row r="69" spans="2:14" x14ac:dyDescent="0.2">
      <c r="B69" s="1"/>
      <c r="K69" s="11"/>
      <c r="M69" s="9"/>
      <c r="N69" s="9"/>
    </row>
    <row r="70" spans="2:14" x14ac:dyDescent="0.2">
      <c r="B70" s="1"/>
      <c r="K70" s="11"/>
      <c r="M70" s="9"/>
      <c r="N70" s="9"/>
    </row>
    <row r="71" spans="2:14" x14ac:dyDescent="0.2">
      <c r="B71" s="1"/>
      <c r="K71" s="11"/>
      <c r="M71" s="9"/>
      <c r="N71" s="9"/>
    </row>
    <row r="72" spans="2:14" x14ac:dyDescent="0.2">
      <c r="B72" s="1"/>
      <c r="K72" s="11"/>
      <c r="M72" s="9"/>
      <c r="N72" s="9"/>
    </row>
    <row r="73" spans="2:14" x14ac:dyDescent="0.2">
      <c r="B73" s="1"/>
      <c r="K73" s="11"/>
      <c r="M73" s="9"/>
      <c r="N73" s="9"/>
    </row>
    <row r="74" spans="2:14" x14ac:dyDescent="0.2">
      <c r="B74" s="1"/>
      <c r="K74" s="11"/>
      <c r="M74" s="9"/>
      <c r="N74" s="9"/>
    </row>
    <row r="75" spans="2:14" x14ac:dyDescent="0.2">
      <c r="B75" s="1"/>
      <c r="K75" s="11"/>
      <c r="M75" s="9"/>
      <c r="N75" s="9"/>
    </row>
    <row r="76" spans="2:14" x14ac:dyDescent="0.2">
      <c r="B76" s="1"/>
      <c r="K76" s="11"/>
      <c r="M76" s="9"/>
      <c r="N76" s="9"/>
    </row>
    <row r="77" spans="2:14" x14ac:dyDescent="0.2">
      <c r="B77" s="1"/>
      <c r="K77" s="11"/>
      <c r="M77" s="9"/>
      <c r="N77" s="9"/>
    </row>
    <row r="78" spans="2:14" x14ac:dyDescent="0.2">
      <c r="B78" s="1"/>
      <c r="K78" s="11"/>
      <c r="M78" s="9"/>
      <c r="N78" s="9"/>
    </row>
    <row r="79" spans="2:14" x14ac:dyDescent="0.2">
      <c r="B79" s="1"/>
      <c r="K79" s="11"/>
      <c r="M79" s="9"/>
      <c r="N79" s="9"/>
    </row>
    <row r="80" spans="2:14" x14ac:dyDescent="0.2">
      <c r="B80" s="1"/>
      <c r="K80" s="11"/>
      <c r="M80" s="9"/>
      <c r="N80" s="9"/>
    </row>
    <row r="81" spans="2:14" x14ac:dyDescent="0.2">
      <c r="B81" s="1"/>
      <c r="K81" s="11"/>
      <c r="M81" s="9"/>
      <c r="N81" s="9"/>
    </row>
    <row r="82" spans="2:14" x14ac:dyDescent="0.2">
      <c r="B82" s="1"/>
      <c r="K82" s="10"/>
      <c r="M82" s="9"/>
      <c r="N82" s="9"/>
    </row>
    <row r="83" spans="2:14" x14ac:dyDescent="0.2">
      <c r="B83" s="1"/>
      <c r="K83" s="10"/>
      <c r="M83" s="9"/>
      <c r="N83" s="9"/>
    </row>
    <row r="84" spans="2:14" x14ac:dyDescent="0.2">
      <c r="B84" s="1"/>
      <c r="K84" s="10"/>
      <c r="M84" s="9"/>
      <c r="N84" s="9"/>
    </row>
    <row r="85" spans="2:14" x14ac:dyDescent="0.2">
      <c r="B85" s="1"/>
      <c r="K85" s="10"/>
      <c r="M85" s="9"/>
      <c r="N85" s="9"/>
    </row>
    <row r="86" spans="2:14" x14ac:dyDescent="0.2">
      <c r="B86" s="1"/>
      <c r="K86" s="10"/>
      <c r="M86" s="9"/>
      <c r="N86" s="9"/>
    </row>
    <row r="87" spans="2:14" x14ac:dyDescent="0.2">
      <c r="B87" s="1"/>
      <c r="K87" s="10"/>
      <c r="M87" s="9"/>
      <c r="N87" s="9"/>
    </row>
    <row r="88" spans="2:14" x14ac:dyDescent="0.2">
      <c r="B88" s="1"/>
      <c r="K88" s="10"/>
      <c r="M88" s="9"/>
      <c r="N88" s="9"/>
    </row>
    <row r="89" spans="2:14" x14ac:dyDescent="0.2">
      <c r="B89" s="1"/>
      <c r="K89" s="10"/>
      <c r="M89" s="9"/>
      <c r="N89" s="9"/>
    </row>
    <row r="90" spans="2:14" x14ac:dyDescent="0.2">
      <c r="B90" s="1"/>
      <c r="K90" s="10"/>
      <c r="M90" s="9"/>
      <c r="N90" s="9"/>
    </row>
    <row r="91" spans="2:14" x14ac:dyDescent="0.2">
      <c r="B91" s="1"/>
      <c r="K91" s="10"/>
      <c r="M91" s="9"/>
      <c r="N91" s="9"/>
    </row>
    <row r="92" spans="2:14" x14ac:dyDescent="0.2">
      <c r="B92" s="1"/>
      <c r="K92" s="10"/>
      <c r="M92" s="9"/>
      <c r="N92" s="9"/>
    </row>
    <row r="93" spans="2:14" x14ac:dyDescent="0.2">
      <c r="B93" s="1"/>
      <c r="K93" s="10"/>
      <c r="M93" s="9"/>
      <c r="N93" s="9"/>
    </row>
    <row r="94" spans="2:14" x14ac:dyDescent="0.2">
      <c r="B94" s="1"/>
      <c r="K94" s="10"/>
      <c r="M94" s="9"/>
      <c r="N94" s="9"/>
    </row>
    <row r="95" spans="2:14" x14ac:dyDescent="0.2">
      <c r="B95" s="1"/>
      <c r="K95" s="10"/>
      <c r="M95" s="9"/>
      <c r="N95" s="9"/>
    </row>
    <row r="96" spans="2:14" x14ac:dyDescent="0.2">
      <c r="B96" s="1"/>
      <c r="K96" s="10"/>
      <c r="M96" s="9"/>
      <c r="N96" s="9"/>
    </row>
    <row r="97" spans="2:14" x14ac:dyDescent="0.2">
      <c r="B97" s="1"/>
      <c r="K97" s="10"/>
      <c r="M97" s="9"/>
      <c r="N97" s="9"/>
    </row>
    <row r="98" spans="2:14" x14ac:dyDescent="0.2">
      <c r="B98" s="1"/>
      <c r="K98" s="10"/>
      <c r="M98" s="9"/>
      <c r="N98" s="9"/>
    </row>
    <row r="99" spans="2:14" x14ac:dyDescent="0.2">
      <c r="B99" s="1"/>
      <c r="K99" s="10"/>
      <c r="M99" s="9"/>
      <c r="N99" s="9"/>
    </row>
    <row r="100" spans="2:14" x14ac:dyDescent="0.2">
      <c r="B100" s="1"/>
      <c r="K100" s="10"/>
      <c r="M100" s="9"/>
      <c r="N100" s="9"/>
    </row>
    <row r="101" spans="2:14" x14ac:dyDescent="0.2">
      <c r="B101" s="1"/>
      <c r="K101" s="10"/>
      <c r="M101" s="9"/>
      <c r="N101" s="9"/>
    </row>
    <row r="102" spans="2:14" x14ac:dyDescent="0.2">
      <c r="B102" s="1"/>
      <c r="K102" s="10"/>
      <c r="M102" s="9"/>
      <c r="N102" s="9"/>
    </row>
    <row r="103" spans="2:14" x14ac:dyDescent="0.2">
      <c r="B103" s="1"/>
      <c r="K103" s="10"/>
      <c r="M103" s="9"/>
      <c r="N103" s="9"/>
    </row>
    <row r="104" spans="2:14" x14ac:dyDescent="0.2">
      <c r="B104" s="1"/>
      <c r="K104" s="10"/>
      <c r="M104" s="9"/>
      <c r="N104" s="9"/>
    </row>
    <row r="105" spans="2:14" x14ac:dyDescent="0.2">
      <c r="B105" s="1"/>
      <c r="K105" s="10"/>
      <c r="M105" s="9"/>
      <c r="N105" s="9"/>
    </row>
    <row r="106" spans="2:14" x14ac:dyDescent="0.2">
      <c r="B106" s="1"/>
      <c r="K106" s="10"/>
      <c r="M106" s="9"/>
      <c r="N106" s="9"/>
    </row>
    <row r="107" spans="2:14" x14ac:dyDescent="0.2">
      <c r="B107" s="1"/>
      <c r="K107" s="10"/>
      <c r="M107" s="9"/>
      <c r="N107" s="9"/>
    </row>
    <row r="108" spans="2:14" x14ac:dyDescent="0.2">
      <c r="B108" s="1"/>
      <c r="K108" s="10"/>
      <c r="M108" s="9"/>
      <c r="N108" s="9"/>
    </row>
    <row r="109" spans="2:14" x14ac:dyDescent="0.2">
      <c r="B109" s="1"/>
      <c r="K109" s="10"/>
      <c r="M109" s="9"/>
      <c r="N109" s="9"/>
    </row>
    <row r="110" spans="2:14" x14ac:dyDescent="0.2">
      <c r="B110" s="1"/>
      <c r="K110" s="10"/>
      <c r="M110" s="9"/>
      <c r="N110" s="9"/>
    </row>
    <row r="111" spans="2:14" x14ac:dyDescent="0.2">
      <c r="B111" s="1"/>
      <c r="K111" s="10"/>
      <c r="M111" s="9"/>
      <c r="N111" s="9"/>
    </row>
    <row r="112" spans="2:14" x14ac:dyDescent="0.2">
      <c r="B112" s="1"/>
      <c r="K112" s="10"/>
      <c r="M112" s="9"/>
      <c r="N112" s="9"/>
    </row>
    <row r="113" spans="2:14" x14ac:dyDescent="0.2">
      <c r="B113" s="1"/>
      <c r="K113" s="10"/>
      <c r="M113" s="9"/>
      <c r="N113" s="9"/>
    </row>
    <row r="114" spans="2:14" x14ac:dyDescent="0.2">
      <c r="B114" s="1"/>
      <c r="K114" s="10"/>
      <c r="M114" s="9"/>
      <c r="N114" s="9"/>
    </row>
    <row r="115" spans="2:14" x14ac:dyDescent="0.2">
      <c r="B115" s="1"/>
      <c r="K115" s="10"/>
      <c r="M115" s="9"/>
      <c r="N115" s="9"/>
    </row>
    <row r="116" spans="2:14" x14ac:dyDescent="0.2">
      <c r="B116" s="1"/>
      <c r="K116" s="10"/>
      <c r="M116" s="9"/>
      <c r="N116" s="9"/>
    </row>
    <row r="117" spans="2:14" x14ac:dyDescent="0.2">
      <c r="B117" s="1"/>
      <c r="K117" s="10"/>
      <c r="M117" s="9"/>
      <c r="N117" s="9"/>
    </row>
    <row r="118" spans="2:14" x14ac:dyDescent="0.2">
      <c r="B118" s="1"/>
      <c r="K118" s="10"/>
      <c r="M118" s="9"/>
      <c r="N118" s="9"/>
    </row>
    <row r="119" spans="2:14" x14ac:dyDescent="0.2">
      <c r="B119" s="1"/>
      <c r="K119" s="10"/>
      <c r="M119" s="9"/>
      <c r="N119" s="9"/>
    </row>
    <row r="120" spans="2:14" x14ac:dyDescent="0.2">
      <c r="B120" s="1"/>
      <c r="K120" s="10"/>
      <c r="M120" s="9"/>
      <c r="N120" s="9"/>
    </row>
    <row r="121" spans="2:14" x14ac:dyDescent="0.2">
      <c r="B121" s="1"/>
      <c r="K121" s="10"/>
      <c r="M121" s="9"/>
      <c r="N121" s="9"/>
    </row>
    <row r="122" spans="2:14" x14ac:dyDescent="0.2">
      <c r="B122" s="1"/>
      <c r="K122" s="10"/>
      <c r="M122" s="9"/>
      <c r="N122" s="9"/>
    </row>
    <row r="123" spans="2:14" x14ac:dyDescent="0.2">
      <c r="B123" s="1"/>
      <c r="K123" s="10"/>
      <c r="M123" s="9"/>
      <c r="N123" s="9"/>
    </row>
    <row r="124" spans="2:14" x14ac:dyDescent="0.2">
      <c r="B124" s="1"/>
      <c r="K124" s="10"/>
      <c r="M124" s="9"/>
      <c r="N124" s="9"/>
    </row>
    <row r="125" spans="2:14" x14ac:dyDescent="0.2">
      <c r="B125" s="1"/>
      <c r="K125" s="10"/>
      <c r="M125" s="9"/>
      <c r="N125" s="9"/>
    </row>
    <row r="126" spans="2:14" x14ac:dyDescent="0.2">
      <c r="B126" s="1"/>
      <c r="K126" s="10"/>
      <c r="M126" s="9"/>
      <c r="N126" s="9"/>
    </row>
    <row r="127" spans="2:14" x14ac:dyDescent="0.2">
      <c r="B127" s="1"/>
      <c r="K127" s="10"/>
      <c r="M127" s="9"/>
      <c r="N127" s="9"/>
    </row>
    <row r="128" spans="2:14" x14ac:dyDescent="0.2">
      <c r="B128" s="1"/>
      <c r="K128" s="10"/>
      <c r="M128" s="9"/>
      <c r="N128" s="9"/>
    </row>
    <row r="129" spans="2:14" x14ac:dyDescent="0.2">
      <c r="B129" s="1"/>
      <c r="K129" s="10"/>
      <c r="M129" s="9"/>
      <c r="N129" s="9"/>
    </row>
    <row r="130" spans="2:14" x14ac:dyDescent="0.2">
      <c r="B130" s="1"/>
      <c r="K130" s="10"/>
      <c r="M130" s="9"/>
      <c r="N130" s="9"/>
    </row>
    <row r="131" spans="2:14" x14ac:dyDescent="0.2">
      <c r="B131" s="1"/>
      <c r="K131" s="10"/>
      <c r="M131" s="9"/>
      <c r="N131" s="9"/>
    </row>
    <row r="132" spans="2:14" x14ac:dyDescent="0.2">
      <c r="B132" s="1"/>
      <c r="K132" s="10"/>
      <c r="M132" s="9"/>
      <c r="N132" s="9"/>
    </row>
    <row r="133" spans="2:14" x14ac:dyDescent="0.2">
      <c r="B133" s="1"/>
      <c r="K133" s="10"/>
      <c r="M133" s="9"/>
      <c r="N133" s="9"/>
    </row>
    <row r="134" spans="2:14" x14ac:dyDescent="0.2">
      <c r="B134" s="1"/>
      <c r="K134" s="10"/>
      <c r="M134" s="9"/>
      <c r="N134" s="9"/>
    </row>
    <row r="135" spans="2:14" x14ac:dyDescent="0.2">
      <c r="B135" s="1"/>
      <c r="K135" s="10"/>
      <c r="M135" s="9"/>
      <c r="N135" s="9"/>
    </row>
    <row r="136" spans="2:14" x14ac:dyDescent="0.2">
      <c r="B136" s="1"/>
      <c r="K136" s="10"/>
      <c r="M136" s="9"/>
      <c r="N136" s="9"/>
    </row>
    <row r="137" spans="2:14" x14ac:dyDescent="0.2">
      <c r="B137" s="1"/>
      <c r="K137" s="10"/>
      <c r="M137" s="9"/>
      <c r="N137" s="9"/>
    </row>
    <row r="138" spans="2:14" x14ac:dyDescent="0.2">
      <c r="B138" s="1"/>
      <c r="K138" s="10"/>
      <c r="M138" s="9"/>
      <c r="N138" s="9"/>
    </row>
    <row r="139" spans="2:14" x14ac:dyDescent="0.2">
      <c r="B139" s="1"/>
      <c r="K139" s="10"/>
      <c r="M139" s="9"/>
      <c r="N139" s="9"/>
    </row>
    <row r="140" spans="2:14" x14ac:dyDescent="0.2">
      <c r="B140" s="1"/>
      <c r="K140" s="10"/>
      <c r="M140" s="9"/>
      <c r="N140" s="9"/>
    </row>
    <row r="141" spans="2:14" x14ac:dyDescent="0.2">
      <c r="B141" s="1"/>
      <c r="K141" s="10"/>
      <c r="M141" s="9"/>
      <c r="N141" s="9"/>
    </row>
    <row r="142" spans="2:14" x14ac:dyDescent="0.2">
      <c r="B142" s="1"/>
      <c r="K142" s="10"/>
      <c r="M142" s="9"/>
      <c r="N142" s="9"/>
    </row>
    <row r="143" spans="2:14" x14ac:dyDescent="0.2">
      <c r="B143" s="1"/>
      <c r="K143" s="10"/>
      <c r="M143" s="9"/>
      <c r="N143" s="9"/>
    </row>
    <row r="144" spans="2:14" x14ac:dyDescent="0.2">
      <c r="B144" s="1"/>
      <c r="K144" s="10"/>
      <c r="M144" s="9"/>
      <c r="N144" s="9"/>
    </row>
    <row r="145" spans="2:14" x14ac:dyDescent="0.2">
      <c r="B145" s="1"/>
      <c r="K145" s="10"/>
      <c r="M145" s="9"/>
      <c r="N145" s="9"/>
    </row>
    <row r="146" spans="2:14" x14ac:dyDescent="0.2">
      <c r="B146" s="1"/>
      <c r="K146" s="10"/>
      <c r="M146" s="9"/>
      <c r="N146" s="9"/>
    </row>
    <row r="147" spans="2:14" x14ac:dyDescent="0.2">
      <c r="B147" s="1"/>
      <c r="K147" s="10"/>
      <c r="M147" s="9"/>
      <c r="N147" s="9"/>
    </row>
    <row r="148" spans="2:14" x14ac:dyDescent="0.2">
      <c r="B148" s="1"/>
      <c r="K148" s="10"/>
      <c r="M148" s="9"/>
      <c r="N148" s="9"/>
    </row>
    <row r="149" spans="2:14" x14ac:dyDescent="0.2">
      <c r="B149" s="1"/>
      <c r="K149" s="10"/>
      <c r="M149" s="9"/>
      <c r="N149" s="9"/>
    </row>
    <row r="150" spans="2:14" x14ac:dyDescent="0.2">
      <c r="B150" s="1"/>
      <c r="K150" s="10"/>
      <c r="M150" s="9"/>
      <c r="N150" s="9"/>
    </row>
    <row r="151" spans="2:14" x14ac:dyDescent="0.2">
      <c r="B151" s="1"/>
      <c r="K151" s="10"/>
      <c r="M151" s="9"/>
      <c r="N151" s="9"/>
    </row>
    <row r="152" spans="2:14" x14ac:dyDescent="0.2">
      <c r="B152" s="1"/>
      <c r="K152" s="10"/>
      <c r="M152" s="9"/>
      <c r="N152" s="9"/>
    </row>
    <row r="153" spans="2:14" x14ac:dyDescent="0.2">
      <c r="B153" s="1"/>
      <c r="K153" s="10"/>
      <c r="M153" s="9"/>
      <c r="N153" s="9"/>
    </row>
    <row r="154" spans="2:14" x14ac:dyDescent="0.2">
      <c r="B154" s="1"/>
      <c r="K154" s="10"/>
      <c r="M154" s="9"/>
      <c r="N154" s="9"/>
    </row>
    <row r="155" spans="2:14" x14ac:dyDescent="0.2">
      <c r="B155" s="1"/>
      <c r="K155" s="10"/>
      <c r="M155" s="9"/>
      <c r="N155" s="9"/>
    </row>
    <row r="156" spans="2:14" x14ac:dyDescent="0.2">
      <c r="B156" s="1"/>
      <c r="K156" s="10"/>
      <c r="M156" s="9"/>
      <c r="N156" s="9"/>
    </row>
    <row r="157" spans="2:14" x14ac:dyDescent="0.2">
      <c r="B157" s="1"/>
      <c r="K157" s="10"/>
      <c r="M157" s="9"/>
      <c r="N157" s="9"/>
    </row>
    <row r="158" spans="2:14" x14ac:dyDescent="0.2">
      <c r="B158" s="1"/>
      <c r="K158" s="10"/>
      <c r="M158" s="9"/>
      <c r="N158" s="9"/>
    </row>
    <row r="159" spans="2:14" x14ac:dyDescent="0.2">
      <c r="B159" s="1"/>
      <c r="K159" s="10"/>
      <c r="M159" s="9"/>
      <c r="N159" s="9"/>
    </row>
    <row r="160" spans="2:14" x14ac:dyDescent="0.2">
      <c r="B160" s="1"/>
      <c r="K160" s="10"/>
      <c r="M160" s="9"/>
      <c r="N160" s="9"/>
    </row>
    <row r="161" spans="2:14" x14ac:dyDescent="0.2">
      <c r="B161" s="1"/>
      <c r="K161" s="10"/>
      <c r="M161" s="9"/>
      <c r="N161" s="9"/>
    </row>
    <row r="162" spans="2:14" x14ac:dyDescent="0.2">
      <c r="B162" s="1"/>
      <c r="K162" s="10"/>
      <c r="M162" s="9"/>
      <c r="N162" s="9"/>
    </row>
    <row r="163" spans="2:14" x14ac:dyDescent="0.2">
      <c r="B163" s="1"/>
      <c r="K163" s="10"/>
      <c r="M163" s="9"/>
      <c r="N163" s="9"/>
    </row>
    <row r="164" spans="2:14" x14ac:dyDescent="0.2">
      <c r="B164" s="1"/>
      <c r="K164" s="10"/>
      <c r="M164" s="9"/>
      <c r="N164" s="9"/>
    </row>
    <row r="165" spans="2:14" x14ac:dyDescent="0.2">
      <c r="B165" s="1"/>
      <c r="K165" s="10"/>
      <c r="M165" s="9"/>
      <c r="N165" s="9"/>
    </row>
    <row r="166" spans="2:14" x14ac:dyDescent="0.2">
      <c r="B166" s="1"/>
      <c r="K166" s="10"/>
      <c r="M166" s="9"/>
      <c r="N166" s="9"/>
    </row>
    <row r="167" spans="2:14" x14ac:dyDescent="0.2">
      <c r="B167" s="1"/>
      <c r="K167" s="10"/>
      <c r="M167" s="9"/>
      <c r="N167" s="9"/>
    </row>
    <row r="168" spans="2:14" x14ac:dyDescent="0.2">
      <c r="B168" s="1"/>
      <c r="K168" s="10"/>
      <c r="M168" s="9"/>
      <c r="N168" s="9"/>
    </row>
    <row r="169" spans="2:14" x14ac:dyDescent="0.2">
      <c r="B169" s="1"/>
      <c r="K169" s="10"/>
      <c r="M169" s="9"/>
      <c r="N169" s="9"/>
    </row>
    <row r="170" spans="2:14" x14ac:dyDescent="0.2">
      <c r="B170" s="1"/>
      <c r="K170" s="10"/>
      <c r="M170" s="9"/>
      <c r="N170" s="9"/>
    </row>
    <row r="171" spans="2:14" x14ac:dyDescent="0.2">
      <c r="B171" s="1"/>
      <c r="K171" s="10"/>
      <c r="M171" s="9"/>
      <c r="N171" s="9"/>
    </row>
    <row r="172" spans="2:14" x14ac:dyDescent="0.2">
      <c r="B172" s="1"/>
      <c r="K172" s="10"/>
      <c r="M172" s="9"/>
      <c r="N172" s="9"/>
    </row>
    <row r="173" spans="2:14" x14ac:dyDescent="0.2">
      <c r="B173" s="1"/>
      <c r="K173" s="10"/>
      <c r="M173" s="9"/>
      <c r="N173" s="9"/>
    </row>
    <row r="174" spans="2:14" x14ac:dyDescent="0.2">
      <c r="B174" s="1"/>
      <c r="K174" s="10"/>
      <c r="M174" s="9"/>
      <c r="N174" s="9"/>
    </row>
    <row r="175" spans="2:14" x14ac:dyDescent="0.2">
      <c r="B175" s="1"/>
      <c r="K175" s="10"/>
      <c r="M175" s="9"/>
      <c r="N175" s="9"/>
    </row>
    <row r="176" spans="2:14" x14ac:dyDescent="0.2">
      <c r="B176" s="1"/>
      <c r="K176" s="10"/>
      <c r="M176" s="9"/>
      <c r="N176" s="9"/>
    </row>
    <row r="177" spans="2:14" x14ac:dyDescent="0.2">
      <c r="B177" s="1"/>
      <c r="K177" s="10"/>
      <c r="M177" s="9"/>
      <c r="N177" s="9"/>
    </row>
    <row r="178" spans="2:14" x14ac:dyDescent="0.2">
      <c r="B178" s="1"/>
      <c r="K178" s="10"/>
      <c r="M178" s="9"/>
      <c r="N178" s="9"/>
    </row>
    <row r="179" spans="2:14" x14ac:dyDescent="0.2">
      <c r="B179" s="1"/>
      <c r="K179" s="10"/>
      <c r="M179" s="9"/>
      <c r="N179" s="9"/>
    </row>
    <row r="180" spans="2:14" x14ac:dyDescent="0.2">
      <c r="B180" s="1"/>
      <c r="K180" s="10"/>
      <c r="M180" s="9"/>
      <c r="N180" s="9"/>
    </row>
    <row r="181" spans="2:14" x14ac:dyDescent="0.2">
      <c r="B181" s="1"/>
      <c r="K181" s="10"/>
      <c r="M181" s="9"/>
      <c r="N181" s="9"/>
    </row>
    <row r="182" spans="2:14" x14ac:dyDescent="0.2">
      <c r="B182" s="1"/>
      <c r="K182" s="10"/>
      <c r="M182" s="9"/>
      <c r="N182" s="9"/>
    </row>
    <row r="183" spans="2:14" x14ac:dyDescent="0.2">
      <c r="B183" s="1"/>
      <c r="K183" s="10"/>
      <c r="M183" s="9"/>
      <c r="N183" s="9"/>
    </row>
    <row r="184" spans="2:14" x14ac:dyDescent="0.2">
      <c r="B184" s="1"/>
      <c r="K184" s="10"/>
      <c r="M184" s="9"/>
      <c r="N184" s="9"/>
    </row>
    <row r="185" spans="2:14" x14ac:dyDescent="0.2">
      <c r="B185" s="1"/>
      <c r="K185" s="10"/>
      <c r="M185" s="9"/>
      <c r="N185" s="9"/>
    </row>
    <row r="186" spans="2:14" x14ac:dyDescent="0.2">
      <c r="B186" s="1"/>
      <c r="K186" s="10"/>
      <c r="M186" s="9"/>
      <c r="N186" s="9"/>
    </row>
    <row r="187" spans="2:14" x14ac:dyDescent="0.2">
      <c r="B187" s="1"/>
      <c r="K187" s="10"/>
      <c r="M187" s="9"/>
      <c r="N187" s="9"/>
    </row>
    <row r="188" spans="2:14" x14ac:dyDescent="0.2">
      <c r="B188" s="1"/>
      <c r="K188" s="10"/>
      <c r="M188" s="9"/>
      <c r="N188" s="9"/>
    </row>
    <row r="189" spans="2:14" x14ac:dyDescent="0.2">
      <c r="B189" s="1"/>
      <c r="K189" s="10"/>
      <c r="M189" s="9"/>
      <c r="N189" s="9"/>
    </row>
    <row r="190" spans="2:14" x14ac:dyDescent="0.2">
      <c r="B190" s="1"/>
      <c r="K190" s="10"/>
      <c r="M190" s="9"/>
      <c r="N190" s="9"/>
    </row>
    <row r="191" spans="2:14" x14ac:dyDescent="0.2">
      <c r="B191" s="1"/>
      <c r="K191" s="10"/>
      <c r="M191" s="9"/>
      <c r="N191" s="9"/>
    </row>
    <row r="192" spans="2:14" x14ac:dyDescent="0.2">
      <c r="B192" s="1"/>
      <c r="K192" s="10"/>
      <c r="M192" s="9"/>
      <c r="N192" s="9"/>
    </row>
    <row r="193" spans="2:14" x14ac:dyDescent="0.2">
      <c r="B193" s="1"/>
      <c r="K193" s="10"/>
      <c r="M193" s="9"/>
      <c r="N193" s="9"/>
    </row>
    <row r="194" spans="2:14" x14ac:dyDescent="0.2">
      <c r="B194" s="1"/>
      <c r="K194" s="10"/>
      <c r="M194" s="9"/>
      <c r="N194" s="9"/>
    </row>
    <row r="195" spans="2:14" x14ac:dyDescent="0.2">
      <c r="B195" s="1"/>
      <c r="K195" s="10"/>
      <c r="M195" s="9"/>
      <c r="N195" s="9"/>
    </row>
    <row r="196" spans="2:14" x14ac:dyDescent="0.2">
      <c r="B196" s="1"/>
      <c r="K196" s="10"/>
      <c r="M196" s="9"/>
      <c r="N196" s="9"/>
    </row>
    <row r="197" spans="2:14" x14ac:dyDescent="0.2">
      <c r="B197" s="1"/>
      <c r="K197" s="10"/>
      <c r="M197" s="9"/>
      <c r="N197" s="9"/>
    </row>
    <row r="198" spans="2:14" x14ac:dyDescent="0.2">
      <c r="B198" s="1"/>
      <c r="K198" s="10"/>
      <c r="M198" s="9"/>
      <c r="N198" s="9"/>
    </row>
    <row r="199" spans="2:14" x14ac:dyDescent="0.2">
      <c r="B199" s="1"/>
      <c r="K199" s="10"/>
      <c r="M199" s="9"/>
      <c r="N199" s="9"/>
    </row>
    <row r="200" spans="2:14" x14ac:dyDescent="0.2">
      <c r="B200" s="1"/>
      <c r="K200" s="10"/>
      <c r="M200" s="9"/>
      <c r="N200" s="9"/>
    </row>
    <row r="201" spans="2:14" x14ac:dyDescent="0.2">
      <c r="B201" s="1"/>
      <c r="K201" s="10"/>
      <c r="M201" s="9"/>
      <c r="N201" s="9"/>
    </row>
    <row r="202" spans="2:14" x14ac:dyDescent="0.2">
      <c r="B202" s="1"/>
      <c r="K202" s="10"/>
      <c r="M202" s="9"/>
      <c r="N202" s="9"/>
    </row>
    <row r="203" spans="2:14" x14ac:dyDescent="0.2">
      <c r="B203" s="1"/>
      <c r="K203" s="10"/>
      <c r="M203" s="9"/>
      <c r="N203" s="9"/>
    </row>
    <row r="204" spans="2:14" x14ac:dyDescent="0.2">
      <c r="B204" s="1"/>
      <c r="K204" s="10"/>
      <c r="M204" s="9"/>
      <c r="N204" s="9"/>
    </row>
    <row r="205" spans="2:14" x14ac:dyDescent="0.2">
      <c r="B205" s="1"/>
      <c r="K205" s="10"/>
      <c r="M205" s="9"/>
      <c r="N205" s="9"/>
    </row>
    <row r="206" spans="2:14" x14ac:dyDescent="0.2">
      <c r="B206" s="1"/>
      <c r="K206" s="10"/>
      <c r="M206" s="9"/>
      <c r="N206" s="9"/>
    </row>
    <row r="207" spans="2:14" x14ac:dyDescent="0.2">
      <c r="B207" s="1"/>
      <c r="K207" s="10"/>
      <c r="M207" s="9"/>
      <c r="N207" s="9"/>
    </row>
    <row r="208" spans="2:14" x14ac:dyDescent="0.2">
      <c r="B208" s="1"/>
      <c r="K208" s="10"/>
      <c r="M208" s="9"/>
      <c r="N208" s="9"/>
    </row>
    <row r="209" spans="2:14" x14ac:dyDescent="0.2">
      <c r="B209" s="1"/>
      <c r="K209" s="10"/>
      <c r="M209" s="9"/>
      <c r="N209" s="9"/>
    </row>
    <row r="210" spans="2:14" x14ac:dyDescent="0.2">
      <c r="B210" s="1"/>
      <c r="K210" s="10"/>
      <c r="M210" s="9"/>
      <c r="N210" s="9"/>
    </row>
    <row r="211" spans="2:14" x14ac:dyDescent="0.2">
      <c r="B211" s="1"/>
      <c r="K211" s="10"/>
      <c r="M211" s="9"/>
      <c r="N211" s="9"/>
    </row>
    <row r="212" spans="2:14" x14ac:dyDescent="0.2">
      <c r="B212" s="1"/>
      <c r="K212" s="10"/>
      <c r="M212" s="9"/>
      <c r="N212" s="9"/>
    </row>
    <row r="213" spans="2:14" x14ac:dyDescent="0.2">
      <c r="B213" s="1"/>
      <c r="K213" s="10"/>
      <c r="M213" s="9"/>
      <c r="N213" s="9"/>
    </row>
    <row r="214" spans="2:14" x14ac:dyDescent="0.2">
      <c r="B214" s="1"/>
      <c r="K214" s="10"/>
      <c r="M214" s="9"/>
      <c r="N214" s="9"/>
    </row>
    <row r="215" spans="2:14" x14ac:dyDescent="0.2">
      <c r="B215" s="1"/>
      <c r="K215" s="10"/>
      <c r="M215" s="9"/>
      <c r="N215" s="9"/>
    </row>
    <row r="216" spans="2:14" x14ac:dyDescent="0.2">
      <c r="B216" s="1"/>
      <c r="K216" s="10"/>
      <c r="M216" s="9"/>
      <c r="N216" s="9"/>
    </row>
    <row r="217" spans="2:14" x14ac:dyDescent="0.2">
      <c r="B217" s="1"/>
      <c r="K217" s="10"/>
      <c r="M217" s="9"/>
      <c r="N217" s="9"/>
    </row>
    <row r="218" spans="2:14" x14ac:dyDescent="0.2">
      <c r="B218" s="1"/>
      <c r="K218" s="10"/>
      <c r="M218" s="9"/>
      <c r="N218" s="9"/>
    </row>
    <row r="219" spans="2:14" x14ac:dyDescent="0.2">
      <c r="B219" s="1"/>
      <c r="K219" s="10"/>
      <c r="M219" s="9"/>
      <c r="N219" s="9"/>
    </row>
    <row r="220" spans="2:14" x14ac:dyDescent="0.2">
      <c r="B220" s="1"/>
      <c r="K220" s="10"/>
      <c r="M220" s="9"/>
      <c r="N220" s="9"/>
    </row>
    <row r="221" spans="2:14" x14ac:dyDescent="0.2">
      <c r="B221" s="1"/>
      <c r="K221" s="10"/>
      <c r="M221" s="9"/>
      <c r="N221" s="9"/>
    </row>
    <row r="222" spans="2:14" x14ac:dyDescent="0.2">
      <c r="B222" s="1"/>
      <c r="K222" s="10"/>
      <c r="M222" s="9"/>
      <c r="N222" s="9"/>
    </row>
    <row r="223" spans="2:14" x14ac:dyDescent="0.2">
      <c r="B223" s="1"/>
      <c r="K223" s="10"/>
      <c r="M223" s="9"/>
      <c r="N223" s="9"/>
    </row>
    <row r="224" spans="2:14" x14ac:dyDescent="0.2">
      <c r="B224" s="1"/>
      <c r="K224" s="10"/>
      <c r="M224" s="9"/>
      <c r="N224" s="9"/>
    </row>
    <row r="225" spans="2:14" x14ac:dyDescent="0.2">
      <c r="B225" s="1"/>
      <c r="K225" s="10"/>
      <c r="M225" s="9"/>
      <c r="N225" s="9"/>
    </row>
    <row r="226" spans="2:14" x14ac:dyDescent="0.2">
      <c r="B226" s="1"/>
      <c r="K226" s="10"/>
      <c r="M226" s="9"/>
      <c r="N226" s="9"/>
    </row>
    <row r="227" spans="2:14" x14ac:dyDescent="0.2">
      <c r="B227" s="1"/>
      <c r="K227" s="10"/>
      <c r="M227" s="9"/>
      <c r="N227" s="9"/>
    </row>
    <row r="228" spans="2:14" x14ac:dyDescent="0.2">
      <c r="B228" s="1"/>
      <c r="K228" s="10"/>
      <c r="M228" s="9"/>
      <c r="N228" s="9"/>
    </row>
    <row r="229" spans="2:14" x14ac:dyDescent="0.2">
      <c r="B229" s="1"/>
      <c r="K229" s="10"/>
      <c r="M229" s="9"/>
      <c r="N229" s="9"/>
    </row>
    <row r="230" spans="2:14" x14ac:dyDescent="0.2">
      <c r="B230" s="1"/>
      <c r="K230" s="10"/>
      <c r="M230" s="9"/>
      <c r="N230" s="9"/>
    </row>
    <row r="231" spans="2:14" x14ac:dyDescent="0.2">
      <c r="B231" s="1"/>
      <c r="K231" s="10"/>
      <c r="M231" s="9"/>
      <c r="N231" s="9"/>
    </row>
    <row r="232" spans="2:14" x14ac:dyDescent="0.2">
      <c r="B232" s="1"/>
      <c r="K232" s="10"/>
      <c r="M232" s="9"/>
      <c r="N232" s="9"/>
    </row>
    <row r="233" spans="2:14" x14ac:dyDescent="0.2">
      <c r="B233" s="1"/>
      <c r="K233" s="10"/>
      <c r="M233" s="9"/>
      <c r="N233" s="9"/>
    </row>
    <row r="234" spans="2:14" x14ac:dyDescent="0.2">
      <c r="B234" s="1"/>
      <c r="K234" s="10"/>
      <c r="M234" s="9"/>
      <c r="N234" s="9"/>
    </row>
    <row r="235" spans="2:14" x14ac:dyDescent="0.2">
      <c r="B235" s="1"/>
      <c r="K235" s="10"/>
      <c r="M235" s="9"/>
      <c r="N235" s="9"/>
    </row>
    <row r="236" spans="2:14" x14ac:dyDescent="0.2">
      <c r="B236" s="1"/>
      <c r="K236" s="10"/>
      <c r="M236" s="9"/>
      <c r="N236" s="9"/>
    </row>
    <row r="237" spans="2:14" x14ac:dyDescent="0.2">
      <c r="B237" s="1"/>
      <c r="K237" s="10"/>
      <c r="M237" s="9"/>
      <c r="N237" s="9"/>
    </row>
    <row r="238" spans="2:14" x14ac:dyDescent="0.2">
      <c r="B238" s="1"/>
      <c r="K238" s="10"/>
      <c r="M238" s="9"/>
      <c r="N238" s="9"/>
    </row>
    <row r="239" spans="2:14" x14ac:dyDescent="0.2">
      <c r="B239" s="1"/>
      <c r="K239" s="10"/>
      <c r="M239" s="9"/>
      <c r="N239" s="9"/>
    </row>
    <row r="240" spans="2:14" x14ac:dyDescent="0.2">
      <c r="B240" s="1"/>
      <c r="K240" s="10"/>
      <c r="M240" s="9"/>
      <c r="N240" s="9"/>
    </row>
    <row r="241" spans="2:14" x14ac:dyDescent="0.2">
      <c r="B241" s="1"/>
      <c r="K241" s="10"/>
      <c r="M241" s="9"/>
      <c r="N241" s="9"/>
    </row>
    <row r="242" spans="2:14" x14ac:dyDescent="0.2">
      <c r="B242" s="1"/>
      <c r="K242" s="10"/>
      <c r="M242" s="9"/>
      <c r="N242" s="9"/>
    </row>
    <row r="243" spans="2:14" x14ac:dyDescent="0.2">
      <c r="B243" s="1"/>
      <c r="K243" s="10"/>
      <c r="M243" s="9"/>
      <c r="N243" s="9"/>
    </row>
    <row r="244" spans="2:14" x14ac:dyDescent="0.2">
      <c r="B244" s="1"/>
      <c r="K244" s="10"/>
      <c r="M244" s="9"/>
      <c r="N244" s="9"/>
    </row>
    <row r="245" spans="2:14" x14ac:dyDescent="0.2">
      <c r="B245" s="1"/>
      <c r="K245" s="10"/>
      <c r="M245" s="9"/>
      <c r="N245" s="9"/>
    </row>
    <row r="246" spans="2:14" x14ac:dyDescent="0.2">
      <c r="B246" s="1"/>
      <c r="K246" s="10"/>
      <c r="M246" s="9"/>
      <c r="N246" s="9"/>
    </row>
    <row r="247" spans="2:14" x14ac:dyDescent="0.2">
      <c r="B247" s="1"/>
      <c r="K247" s="10"/>
      <c r="M247" s="9"/>
      <c r="N247" s="9"/>
    </row>
    <row r="248" spans="2:14" x14ac:dyDescent="0.2">
      <c r="B248" s="1"/>
      <c r="K248" s="10"/>
      <c r="M248" s="9"/>
      <c r="N248" s="9"/>
    </row>
    <row r="249" spans="2:14" x14ac:dyDescent="0.2">
      <c r="B249" s="1"/>
      <c r="K249" s="10"/>
      <c r="M249" s="9"/>
      <c r="N249" s="9"/>
    </row>
    <row r="250" spans="2:14" x14ac:dyDescent="0.2">
      <c r="B250" s="1"/>
      <c r="K250" s="10"/>
      <c r="M250" s="9"/>
      <c r="N250" s="9"/>
    </row>
    <row r="251" spans="2:14" x14ac:dyDescent="0.2">
      <c r="B251" s="1"/>
      <c r="K251" s="10"/>
      <c r="M251" s="9"/>
      <c r="N251" s="9"/>
    </row>
    <row r="252" spans="2:14" x14ac:dyDescent="0.2">
      <c r="B252" s="1"/>
      <c r="K252" s="10"/>
      <c r="M252" s="9"/>
      <c r="N252" s="9"/>
    </row>
    <row r="253" spans="2:14" x14ac:dyDescent="0.2">
      <c r="B253" s="1"/>
      <c r="K253" s="10"/>
      <c r="M253" s="9"/>
      <c r="N253" s="9"/>
    </row>
    <row r="254" spans="2:14" x14ac:dyDescent="0.2">
      <c r="B254" s="1"/>
      <c r="K254" s="10"/>
      <c r="M254" s="9"/>
      <c r="N254" s="9"/>
    </row>
    <row r="255" spans="2:14" x14ac:dyDescent="0.2">
      <c r="B255" s="1"/>
      <c r="K255" s="10"/>
      <c r="M255" s="9"/>
      <c r="N255" s="9"/>
    </row>
    <row r="256" spans="2:14" x14ac:dyDescent="0.2">
      <c r="B256" s="1"/>
      <c r="K256" s="10"/>
      <c r="M256" s="9"/>
      <c r="N256" s="9"/>
    </row>
    <row r="257" spans="2:14" x14ac:dyDescent="0.2">
      <c r="B257" s="1"/>
      <c r="K257" s="10"/>
      <c r="M257" s="9"/>
      <c r="N257" s="9"/>
    </row>
    <row r="258" spans="2:14" x14ac:dyDescent="0.2">
      <c r="B258" s="1"/>
      <c r="K258" s="10"/>
      <c r="M258" s="9"/>
      <c r="N258" s="9"/>
    </row>
    <row r="259" spans="2:14" x14ac:dyDescent="0.2">
      <c r="B259" s="1"/>
      <c r="K259" s="10"/>
      <c r="M259" s="9"/>
      <c r="N259" s="9"/>
    </row>
    <row r="260" spans="2:14" x14ac:dyDescent="0.2">
      <c r="B260" s="1"/>
      <c r="K260" s="10"/>
      <c r="M260" s="9"/>
      <c r="N260" s="9"/>
    </row>
    <row r="261" spans="2:14" x14ac:dyDescent="0.2">
      <c r="B261" s="1"/>
      <c r="K261" s="10"/>
      <c r="M261" s="9"/>
      <c r="N261" s="9"/>
    </row>
    <row r="262" spans="2:14" x14ac:dyDescent="0.2">
      <c r="B262" s="1"/>
      <c r="K262" s="10"/>
      <c r="M262" s="9"/>
      <c r="N262" s="9"/>
    </row>
    <row r="263" spans="2:14" x14ac:dyDescent="0.2">
      <c r="B263" s="1"/>
      <c r="K263" s="10"/>
      <c r="M263" s="9"/>
      <c r="N263" s="9"/>
    </row>
    <row r="264" spans="2:14" x14ac:dyDescent="0.2">
      <c r="B264" s="1"/>
      <c r="K264" s="10"/>
      <c r="M264" s="9"/>
      <c r="N264" s="9"/>
    </row>
    <row r="265" spans="2:14" x14ac:dyDescent="0.2">
      <c r="B265" s="1"/>
      <c r="K265" s="10"/>
      <c r="M265" s="9"/>
      <c r="N265" s="9"/>
    </row>
    <row r="266" spans="2:14" x14ac:dyDescent="0.2">
      <c r="B266" s="1"/>
      <c r="K266" s="10"/>
      <c r="M266" s="9"/>
      <c r="N266" s="9"/>
    </row>
    <row r="267" spans="2:14" x14ac:dyDescent="0.2">
      <c r="K267" s="10"/>
      <c r="M267" s="9"/>
      <c r="N267" s="9"/>
    </row>
    <row r="268" spans="2:14" x14ac:dyDescent="0.2">
      <c r="K268" s="10"/>
      <c r="M268" s="9"/>
      <c r="N268" s="9"/>
    </row>
    <row r="269" spans="2:14" x14ac:dyDescent="0.2">
      <c r="K269" s="10"/>
      <c r="M269" s="9"/>
      <c r="N269" s="9"/>
    </row>
    <row r="270" spans="2:14" x14ac:dyDescent="0.2">
      <c r="K270" s="10"/>
      <c r="M270" s="9"/>
      <c r="N270" s="9"/>
    </row>
    <row r="271" spans="2:14" x14ac:dyDescent="0.2">
      <c r="K271" s="10"/>
      <c r="M271" s="9"/>
      <c r="N271" s="9"/>
    </row>
    <row r="272" spans="2:14" x14ac:dyDescent="0.2">
      <c r="K272" s="10"/>
      <c r="M272" s="9"/>
      <c r="N272" s="9"/>
    </row>
    <row r="273" spans="11:14" x14ac:dyDescent="0.2">
      <c r="K273" s="10"/>
      <c r="M273" s="9"/>
      <c r="N273" s="9"/>
    </row>
    <row r="274" spans="11:14" x14ac:dyDescent="0.2">
      <c r="K274" s="10"/>
      <c r="M274" s="9"/>
      <c r="N274" s="9"/>
    </row>
    <row r="275" spans="11:14" x14ac:dyDescent="0.2">
      <c r="K275" s="10"/>
      <c r="M275" s="9"/>
      <c r="N275" s="9"/>
    </row>
    <row r="276" spans="11:14" x14ac:dyDescent="0.2">
      <c r="K276" s="10"/>
      <c r="M276" s="9"/>
      <c r="N276" s="9"/>
    </row>
    <row r="277" spans="11:14" x14ac:dyDescent="0.2">
      <c r="K277" s="10"/>
      <c r="M277" s="9"/>
      <c r="N277" s="9"/>
    </row>
    <row r="278" spans="11:14" x14ac:dyDescent="0.2">
      <c r="K278" s="10"/>
      <c r="M278" s="9"/>
      <c r="N278" s="9"/>
    </row>
    <row r="279" spans="11:14" x14ac:dyDescent="0.2">
      <c r="K279" s="10"/>
      <c r="M279" s="9"/>
      <c r="N279" s="9"/>
    </row>
    <row r="280" spans="11:14" x14ac:dyDescent="0.2">
      <c r="K280" s="10"/>
      <c r="M280" s="9"/>
      <c r="N280" s="9"/>
    </row>
    <row r="281" spans="11:14" x14ac:dyDescent="0.2">
      <c r="K281" s="10"/>
      <c r="M281" s="9"/>
      <c r="N281" s="9"/>
    </row>
    <row r="282" spans="11:14" x14ac:dyDescent="0.2">
      <c r="K282" s="10"/>
      <c r="M282" s="9"/>
      <c r="N282" s="9"/>
    </row>
    <row r="283" spans="11:14" x14ac:dyDescent="0.2">
      <c r="K283" s="10"/>
      <c r="M283" s="9"/>
      <c r="N283" s="9"/>
    </row>
    <row r="284" spans="11:14" x14ac:dyDescent="0.2">
      <c r="K284" s="10"/>
      <c r="M284" s="9"/>
      <c r="N284" s="9"/>
    </row>
    <row r="285" spans="11:14" x14ac:dyDescent="0.2">
      <c r="K285" s="10"/>
      <c r="M285" s="9"/>
      <c r="N285" s="9"/>
    </row>
    <row r="286" spans="11:14" x14ac:dyDescent="0.2">
      <c r="K286" s="10"/>
      <c r="M286" s="9"/>
      <c r="N286" s="9"/>
    </row>
    <row r="287" spans="11:14" x14ac:dyDescent="0.2">
      <c r="K287" s="10"/>
      <c r="M287" s="9"/>
      <c r="N287" s="9"/>
    </row>
    <row r="288" spans="11:14" x14ac:dyDescent="0.2">
      <c r="K288" s="10"/>
      <c r="M288" s="9"/>
      <c r="N288" s="9"/>
    </row>
    <row r="289" spans="11:14" x14ac:dyDescent="0.2">
      <c r="K289" s="10"/>
      <c r="M289" s="9"/>
      <c r="N289" s="9"/>
    </row>
    <row r="290" spans="11:14" x14ac:dyDescent="0.2">
      <c r="K290" s="10"/>
      <c r="M290" s="9"/>
      <c r="N290" s="9"/>
    </row>
    <row r="291" spans="11:14" x14ac:dyDescent="0.2">
      <c r="K291" s="10"/>
      <c r="M291" s="9"/>
      <c r="N291" s="9"/>
    </row>
    <row r="292" spans="11:14" x14ac:dyDescent="0.2">
      <c r="K292" s="10"/>
      <c r="M292" s="9"/>
      <c r="N292" s="9"/>
    </row>
    <row r="293" spans="11:14" x14ac:dyDescent="0.2">
      <c r="K293" s="10"/>
      <c r="M293" s="9"/>
      <c r="N293" s="9"/>
    </row>
    <row r="294" spans="11:14" x14ac:dyDescent="0.2">
      <c r="K294" s="10"/>
      <c r="M294" s="9"/>
      <c r="N294" s="9"/>
    </row>
    <row r="295" spans="11:14" x14ac:dyDescent="0.2">
      <c r="K295" s="10"/>
      <c r="M295" s="9"/>
      <c r="N295" s="9"/>
    </row>
    <row r="296" spans="11:14" x14ac:dyDescent="0.2">
      <c r="K296" s="10"/>
      <c r="M296" s="9"/>
      <c r="N296" s="9"/>
    </row>
    <row r="297" spans="11:14" x14ac:dyDescent="0.2">
      <c r="K297" s="10"/>
      <c r="M297" s="9"/>
      <c r="N297" s="9"/>
    </row>
    <row r="298" spans="11:14" x14ac:dyDescent="0.2">
      <c r="K298" s="10"/>
      <c r="M298" s="9"/>
      <c r="N298" s="9"/>
    </row>
    <row r="299" spans="11:14" x14ac:dyDescent="0.2">
      <c r="K299" s="10"/>
      <c r="M299" s="9"/>
      <c r="N299" s="9"/>
    </row>
    <row r="300" spans="11:14" x14ac:dyDescent="0.2">
      <c r="K300" s="10"/>
      <c r="M300" s="9"/>
      <c r="N300" s="9"/>
    </row>
    <row r="301" spans="11:14" x14ac:dyDescent="0.2">
      <c r="K301" s="10"/>
      <c r="M301" s="9"/>
      <c r="N301" s="9"/>
    </row>
    <row r="302" spans="11:14" x14ac:dyDescent="0.2">
      <c r="K302" s="10"/>
      <c r="M302" s="9"/>
      <c r="N302" s="9"/>
    </row>
    <row r="303" spans="11:14" x14ac:dyDescent="0.2">
      <c r="K303" s="10"/>
      <c r="M303" s="9"/>
      <c r="N303" s="9"/>
    </row>
    <row r="304" spans="11:14" x14ac:dyDescent="0.2">
      <c r="K304" s="10"/>
      <c r="M304" s="9"/>
      <c r="N304" s="9"/>
    </row>
    <row r="305" spans="11:14" x14ac:dyDescent="0.2">
      <c r="K305" s="10"/>
      <c r="M305" s="9"/>
      <c r="N305" s="9"/>
    </row>
    <row r="306" spans="11:14" x14ac:dyDescent="0.2">
      <c r="K306" s="10"/>
      <c r="M306" s="9"/>
      <c r="N306" s="9"/>
    </row>
    <row r="307" spans="11:14" x14ac:dyDescent="0.2">
      <c r="K307" s="10"/>
      <c r="M307" s="9"/>
      <c r="N307" s="9"/>
    </row>
    <row r="308" spans="11:14" x14ac:dyDescent="0.2">
      <c r="K308" s="10"/>
      <c r="M308" s="9"/>
      <c r="N308" s="9"/>
    </row>
    <row r="309" spans="11:14" x14ac:dyDescent="0.2">
      <c r="K309" s="10"/>
      <c r="M309" s="9"/>
      <c r="N309" s="9"/>
    </row>
    <row r="310" spans="11:14" x14ac:dyDescent="0.2">
      <c r="K310" s="10"/>
      <c r="M310" s="9"/>
      <c r="N310" s="9"/>
    </row>
    <row r="311" spans="11:14" x14ac:dyDescent="0.2">
      <c r="K311" s="10"/>
      <c r="M311" s="9"/>
      <c r="N311" s="9"/>
    </row>
    <row r="312" spans="11:14" x14ac:dyDescent="0.2">
      <c r="K312" s="10"/>
      <c r="M312" s="9"/>
      <c r="N312" s="9"/>
    </row>
    <row r="313" spans="11:14" x14ac:dyDescent="0.2">
      <c r="K313" s="10"/>
      <c r="M313" s="9"/>
      <c r="N313" s="9"/>
    </row>
    <row r="314" spans="11:14" x14ac:dyDescent="0.2">
      <c r="K314" s="10"/>
      <c r="M314" s="9"/>
      <c r="N314" s="9"/>
    </row>
    <row r="315" spans="11:14" x14ac:dyDescent="0.2">
      <c r="K315" s="10"/>
      <c r="M315" s="9"/>
      <c r="N315" s="9"/>
    </row>
    <row r="316" spans="11:14" x14ac:dyDescent="0.2">
      <c r="K316" s="10"/>
      <c r="M316" s="9"/>
      <c r="N316" s="9"/>
    </row>
    <row r="317" spans="11:14" x14ac:dyDescent="0.2">
      <c r="K317" s="10"/>
      <c r="M317" s="9"/>
      <c r="N317" s="9"/>
    </row>
    <row r="318" spans="11:14" x14ac:dyDescent="0.2">
      <c r="K318" s="10"/>
      <c r="M318" s="9"/>
      <c r="N318" s="9"/>
    </row>
    <row r="319" spans="11:14" x14ac:dyDescent="0.2">
      <c r="K319" s="10"/>
      <c r="M319" s="9"/>
      <c r="N319" s="9"/>
    </row>
    <row r="320" spans="11:14" x14ac:dyDescent="0.2">
      <c r="K320" s="10"/>
      <c r="M320" s="9"/>
      <c r="N320" s="9"/>
    </row>
    <row r="321" spans="11:14" x14ac:dyDescent="0.2">
      <c r="K321" s="10"/>
      <c r="M321" s="9"/>
      <c r="N321" s="9"/>
    </row>
    <row r="322" spans="11:14" x14ac:dyDescent="0.2">
      <c r="K322" s="10"/>
      <c r="M322" s="9"/>
      <c r="N322" s="9"/>
    </row>
    <row r="323" spans="11:14" x14ac:dyDescent="0.2">
      <c r="K323" s="10"/>
      <c r="M323" s="9"/>
      <c r="N323" s="9"/>
    </row>
    <row r="324" spans="11:14" x14ac:dyDescent="0.2">
      <c r="K324" s="10"/>
      <c r="M324" s="9"/>
      <c r="N324" s="9"/>
    </row>
    <row r="325" spans="11:14" x14ac:dyDescent="0.2">
      <c r="K325" s="10"/>
      <c r="M325" s="9"/>
      <c r="N325" s="9"/>
    </row>
    <row r="326" spans="11:14" x14ac:dyDescent="0.2">
      <c r="K326" s="10"/>
      <c r="M326" s="9"/>
      <c r="N326" s="9"/>
    </row>
    <row r="327" spans="11:14" x14ac:dyDescent="0.2">
      <c r="K327" s="10"/>
      <c r="M327" s="9"/>
      <c r="N327" s="9"/>
    </row>
    <row r="328" spans="11:14" x14ac:dyDescent="0.2">
      <c r="K328" s="10"/>
      <c r="M328" s="9"/>
      <c r="N328" s="9"/>
    </row>
    <row r="329" spans="11:14" x14ac:dyDescent="0.2">
      <c r="K329" s="10"/>
      <c r="M329" s="9"/>
      <c r="N329" s="9"/>
    </row>
    <row r="330" spans="11:14" x14ac:dyDescent="0.2">
      <c r="K330" s="10"/>
      <c r="M330" s="9"/>
      <c r="N330" s="9"/>
    </row>
    <row r="331" spans="11:14" x14ac:dyDescent="0.2">
      <c r="K331" s="10"/>
      <c r="M331" s="9"/>
      <c r="N331" s="9"/>
    </row>
    <row r="332" spans="11:14" x14ac:dyDescent="0.2">
      <c r="K332" s="10"/>
      <c r="M332" s="9"/>
      <c r="N332" s="9"/>
    </row>
    <row r="333" spans="11:14" x14ac:dyDescent="0.2">
      <c r="K333" s="10"/>
      <c r="M333" s="9"/>
      <c r="N333" s="9"/>
    </row>
    <row r="334" spans="11:14" x14ac:dyDescent="0.2">
      <c r="K334" s="10"/>
      <c r="M334" s="9"/>
      <c r="N334" s="9"/>
    </row>
    <row r="335" spans="11:14" x14ac:dyDescent="0.2">
      <c r="K335" s="10"/>
      <c r="M335" s="9"/>
      <c r="N335" s="9"/>
    </row>
    <row r="336" spans="11:14" x14ac:dyDescent="0.2">
      <c r="K336" s="10"/>
      <c r="M336" s="9"/>
      <c r="N336" s="9"/>
    </row>
    <row r="337" spans="11:14" x14ac:dyDescent="0.2">
      <c r="K337" s="10"/>
      <c r="M337" s="9"/>
      <c r="N337" s="9"/>
    </row>
    <row r="338" spans="11:14" x14ac:dyDescent="0.2">
      <c r="K338" s="10"/>
      <c r="M338" s="9"/>
      <c r="N338" s="9"/>
    </row>
    <row r="339" spans="11:14" x14ac:dyDescent="0.2">
      <c r="K339" s="10"/>
      <c r="M339" s="9"/>
      <c r="N339" s="9"/>
    </row>
    <row r="340" spans="11:14" x14ac:dyDescent="0.2">
      <c r="K340" s="10"/>
      <c r="M340" s="9"/>
      <c r="N340" s="9"/>
    </row>
    <row r="341" spans="11:14" x14ac:dyDescent="0.2">
      <c r="K341" s="10"/>
      <c r="M341" s="9"/>
      <c r="N341" s="9"/>
    </row>
    <row r="342" spans="11:14" x14ac:dyDescent="0.2">
      <c r="K342" s="10"/>
      <c r="M342" s="9"/>
      <c r="N342" s="9"/>
    </row>
    <row r="343" spans="11:14" x14ac:dyDescent="0.2">
      <c r="K343" s="10"/>
      <c r="M343" s="9"/>
      <c r="N343" s="9"/>
    </row>
    <row r="344" spans="11:14" x14ac:dyDescent="0.2">
      <c r="K344" s="10"/>
      <c r="M344" s="9"/>
      <c r="N344" s="9"/>
    </row>
    <row r="345" spans="11:14" x14ac:dyDescent="0.2">
      <c r="K345" s="10"/>
      <c r="M345" s="9"/>
      <c r="N345" s="9"/>
    </row>
    <row r="346" spans="11:14" x14ac:dyDescent="0.2">
      <c r="K346" s="10"/>
      <c r="M346" s="9"/>
      <c r="N346" s="9"/>
    </row>
    <row r="347" spans="11:14" x14ac:dyDescent="0.2">
      <c r="K347" s="10"/>
      <c r="M347" s="9"/>
      <c r="N347" s="9"/>
    </row>
    <row r="348" spans="11:14" x14ac:dyDescent="0.2">
      <c r="K348" s="10"/>
      <c r="M348" s="9"/>
      <c r="N348" s="9"/>
    </row>
    <row r="349" spans="11:14" x14ac:dyDescent="0.2">
      <c r="K349" s="10"/>
      <c r="M349" s="9"/>
      <c r="N349" s="9"/>
    </row>
    <row r="350" spans="11:14" x14ac:dyDescent="0.2">
      <c r="K350" s="10"/>
      <c r="M350" s="9"/>
      <c r="N350" s="9"/>
    </row>
    <row r="351" spans="11:14" x14ac:dyDescent="0.2">
      <c r="K351" s="10"/>
      <c r="M351" s="9"/>
      <c r="N351" s="9"/>
    </row>
    <row r="352" spans="11:14" x14ac:dyDescent="0.2">
      <c r="K352" s="10"/>
      <c r="M352" s="9"/>
      <c r="N352" s="9"/>
    </row>
    <row r="353" spans="11:14" x14ac:dyDescent="0.2">
      <c r="K353" s="10"/>
      <c r="M353" s="9"/>
      <c r="N353" s="9"/>
    </row>
    <row r="354" spans="11:14" x14ac:dyDescent="0.2">
      <c r="K354" s="10"/>
      <c r="M354" s="9"/>
      <c r="N354" s="9"/>
    </row>
    <row r="355" spans="11:14" x14ac:dyDescent="0.2">
      <c r="K355" s="10"/>
      <c r="M355" s="9"/>
      <c r="N355" s="9"/>
    </row>
    <row r="356" spans="11:14" x14ac:dyDescent="0.2">
      <c r="K356" s="10"/>
      <c r="M356" s="9"/>
      <c r="N356" s="9"/>
    </row>
    <row r="357" spans="11:14" x14ac:dyDescent="0.2">
      <c r="K357" s="10"/>
      <c r="M357" s="9"/>
      <c r="N357" s="9"/>
    </row>
    <row r="358" spans="11:14" x14ac:dyDescent="0.2">
      <c r="K358" s="10"/>
      <c r="M358" s="9"/>
      <c r="N358" s="9"/>
    </row>
    <row r="359" spans="11:14" x14ac:dyDescent="0.2">
      <c r="K359" s="10"/>
      <c r="M359" s="9"/>
      <c r="N359" s="9"/>
    </row>
    <row r="360" spans="11:14" x14ac:dyDescent="0.2">
      <c r="K360" s="10"/>
      <c r="M360" s="9"/>
      <c r="N360" s="9"/>
    </row>
    <row r="361" spans="11:14" x14ac:dyDescent="0.2">
      <c r="K361" s="10"/>
      <c r="M361" s="9"/>
      <c r="N361" s="9"/>
    </row>
    <row r="362" spans="11:14" x14ac:dyDescent="0.2">
      <c r="K362" s="10"/>
      <c r="M362" s="9"/>
      <c r="N362" s="9"/>
    </row>
    <row r="363" spans="11:14" x14ac:dyDescent="0.2">
      <c r="K363" s="10"/>
      <c r="M363" s="9"/>
      <c r="N363" s="9"/>
    </row>
    <row r="364" spans="11:14" x14ac:dyDescent="0.2">
      <c r="K364" s="10"/>
      <c r="M364" s="9"/>
      <c r="N364" s="9"/>
    </row>
    <row r="365" spans="11:14" x14ac:dyDescent="0.2">
      <c r="K365" s="10"/>
      <c r="M365" s="9"/>
      <c r="N365" s="9"/>
    </row>
    <row r="366" spans="11:14" x14ac:dyDescent="0.2">
      <c r="K366" s="10"/>
      <c r="M366" s="9"/>
      <c r="N366" s="9"/>
    </row>
    <row r="367" spans="11:14" x14ac:dyDescent="0.2">
      <c r="K367" s="10"/>
      <c r="M367" s="9"/>
      <c r="N367" s="9"/>
    </row>
    <row r="368" spans="11:14" x14ac:dyDescent="0.2">
      <c r="K368" s="10"/>
      <c r="M368" s="9"/>
      <c r="N368" s="9"/>
    </row>
    <row r="369" spans="11:14" x14ac:dyDescent="0.2">
      <c r="K369" s="10"/>
      <c r="M369" s="9"/>
      <c r="N369" s="9"/>
    </row>
    <row r="370" spans="11:14" x14ac:dyDescent="0.2">
      <c r="K370" s="10"/>
      <c r="M370" s="9"/>
      <c r="N370" s="9"/>
    </row>
    <row r="371" spans="11:14" x14ac:dyDescent="0.2">
      <c r="K371" s="10"/>
      <c r="M371" s="9"/>
      <c r="N371" s="9"/>
    </row>
    <row r="372" spans="11:14" x14ac:dyDescent="0.2">
      <c r="K372" s="10"/>
      <c r="M372" s="9"/>
      <c r="N372" s="9"/>
    </row>
    <row r="373" spans="11:14" x14ac:dyDescent="0.2">
      <c r="K373" s="10"/>
      <c r="M373" s="9"/>
      <c r="N373" s="9"/>
    </row>
    <row r="374" spans="11:14" x14ac:dyDescent="0.2">
      <c r="K374" s="10"/>
      <c r="M374" s="9"/>
      <c r="N374" s="9"/>
    </row>
    <row r="375" spans="11:14" x14ac:dyDescent="0.2">
      <c r="K375" s="10"/>
      <c r="M375" s="9"/>
      <c r="N375" s="9"/>
    </row>
    <row r="376" spans="11:14" x14ac:dyDescent="0.2">
      <c r="K376" s="10"/>
      <c r="M376" s="9"/>
      <c r="N376" s="9"/>
    </row>
    <row r="377" spans="11:14" x14ac:dyDescent="0.2">
      <c r="K377" s="10"/>
      <c r="M377" s="9"/>
      <c r="N377" s="9"/>
    </row>
    <row r="378" spans="11:14" x14ac:dyDescent="0.2">
      <c r="K378" s="10"/>
      <c r="M378" s="9"/>
      <c r="N378" s="9"/>
    </row>
    <row r="379" spans="11:14" x14ac:dyDescent="0.2">
      <c r="K379" s="10"/>
      <c r="M379" s="9"/>
      <c r="N379" s="9"/>
    </row>
    <row r="380" spans="11:14" x14ac:dyDescent="0.2">
      <c r="K380" s="10"/>
      <c r="M380" s="9"/>
      <c r="N380" s="9"/>
    </row>
    <row r="381" spans="11:14" x14ac:dyDescent="0.2">
      <c r="K381" s="10"/>
      <c r="M381" s="9"/>
      <c r="N381" s="9"/>
    </row>
    <row r="382" spans="11:14" x14ac:dyDescent="0.2">
      <c r="K382" s="10"/>
      <c r="M382" s="9"/>
      <c r="N382" s="9"/>
    </row>
    <row r="383" spans="11:14" x14ac:dyDescent="0.2">
      <c r="K383" s="10"/>
      <c r="M383" s="9"/>
      <c r="N383" s="9"/>
    </row>
    <row r="384" spans="11:14" x14ac:dyDescent="0.2">
      <c r="K384" s="10"/>
      <c r="M384" s="9"/>
      <c r="N384" s="9"/>
    </row>
    <row r="385" spans="11:14" x14ac:dyDescent="0.2">
      <c r="K385" s="10"/>
      <c r="M385" s="9"/>
      <c r="N385" s="9"/>
    </row>
    <row r="386" spans="11:14" x14ac:dyDescent="0.2">
      <c r="K386" s="10"/>
      <c r="M386" s="9"/>
      <c r="N386" s="9"/>
    </row>
    <row r="387" spans="11:14" x14ac:dyDescent="0.2">
      <c r="K387" s="10"/>
      <c r="M387" s="9"/>
      <c r="N387" s="9"/>
    </row>
    <row r="388" spans="11:14" x14ac:dyDescent="0.2">
      <c r="K388" s="10"/>
      <c r="M388" s="9"/>
      <c r="N388" s="9"/>
    </row>
    <row r="389" spans="11:14" x14ac:dyDescent="0.2">
      <c r="K389" s="10"/>
      <c r="M389" s="9"/>
      <c r="N389" s="9"/>
    </row>
    <row r="390" spans="11:14" x14ac:dyDescent="0.2">
      <c r="K390" s="10"/>
      <c r="M390" s="9"/>
      <c r="N390" s="9"/>
    </row>
    <row r="391" spans="11:14" x14ac:dyDescent="0.2">
      <c r="K391" s="10"/>
      <c r="M391" s="9"/>
      <c r="N391" s="9"/>
    </row>
    <row r="392" spans="11:14" x14ac:dyDescent="0.2">
      <c r="K392" s="10"/>
      <c r="M392" s="9"/>
      <c r="N392" s="9"/>
    </row>
    <row r="393" spans="11:14" x14ac:dyDescent="0.2">
      <c r="K393" s="10"/>
      <c r="M393" s="9"/>
      <c r="N393" s="9"/>
    </row>
    <row r="394" spans="11:14" x14ac:dyDescent="0.2">
      <c r="K394" s="10"/>
      <c r="M394" s="9"/>
      <c r="N394" s="9"/>
    </row>
    <row r="395" spans="11:14" x14ac:dyDescent="0.2">
      <c r="K395" s="10"/>
      <c r="M395" s="9"/>
      <c r="N395" s="9"/>
    </row>
    <row r="396" spans="11:14" x14ac:dyDescent="0.2">
      <c r="K396" s="10"/>
      <c r="M396" s="9"/>
      <c r="N396" s="9"/>
    </row>
    <row r="397" spans="11:14" x14ac:dyDescent="0.2">
      <c r="K397" s="10"/>
      <c r="M397" s="9"/>
      <c r="N397" s="9"/>
    </row>
    <row r="398" spans="11:14" x14ac:dyDescent="0.2">
      <c r="K398" s="10"/>
      <c r="M398" s="9"/>
      <c r="N398" s="9"/>
    </row>
    <row r="399" spans="11:14" x14ac:dyDescent="0.2">
      <c r="K399" s="10"/>
      <c r="M399" s="9"/>
      <c r="N399" s="9"/>
    </row>
    <row r="400" spans="11:14" x14ac:dyDescent="0.2">
      <c r="K400" s="10"/>
      <c r="M400" s="9"/>
      <c r="N400" s="9"/>
    </row>
    <row r="401" spans="11:14" x14ac:dyDescent="0.2">
      <c r="K401" s="10"/>
      <c r="M401" s="9"/>
      <c r="N401" s="9"/>
    </row>
    <row r="402" spans="11:14" x14ac:dyDescent="0.2">
      <c r="K402" s="10"/>
      <c r="M402" s="9"/>
      <c r="N402" s="9"/>
    </row>
    <row r="403" spans="11:14" x14ac:dyDescent="0.2">
      <c r="K403" s="10"/>
      <c r="M403" s="9"/>
      <c r="N403" s="9"/>
    </row>
    <row r="404" spans="11:14" x14ac:dyDescent="0.2">
      <c r="K404" s="10"/>
      <c r="M404" s="9"/>
      <c r="N404" s="9"/>
    </row>
    <row r="405" spans="11:14" x14ac:dyDescent="0.2">
      <c r="K405" s="10"/>
      <c r="M405" s="9"/>
      <c r="N405" s="9"/>
    </row>
    <row r="406" spans="11:14" x14ac:dyDescent="0.2">
      <c r="K406" s="10"/>
      <c r="M406" s="9"/>
      <c r="N406" s="9"/>
    </row>
    <row r="407" spans="11:14" x14ac:dyDescent="0.2">
      <c r="K407" s="10"/>
      <c r="M407" s="9"/>
      <c r="N407" s="9"/>
    </row>
    <row r="408" spans="11:14" x14ac:dyDescent="0.2">
      <c r="K408" s="10"/>
      <c r="M408" s="9"/>
      <c r="N408" s="9"/>
    </row>
    <row r="409" spans="11:14" x14ac:dyDescent="0.2">
      <c r="K409" s="10"/>
      <c r="M409" s="9"/>
      <c r="N409" s="9"/>
    </row>
    <row r="410" spans="11:14" x14ac:dyDescent="0.2">
      <c r="K410" s="10"/>
      <c r="M410" s="9"/>
      <c r="N410" s="9"/>
    </row>
    <row r="411" spans="11:14" x14ac:dyDescent="0.2">
      <c r="K411" s="10"/>
      <c r="M411" s="9"/>
      <c r="N411" s="9"/>
    </row>
    <row r="412" spans="11:14" x14ac:dyDescent="0.2">
      <c r="K412" s="10"/>
      <c r="M412" s="9"/>
      <c r="N412" s="9"/>
    </row>
    <row r="413" spans="11:14" x14ac:dyDescent="0.2">
      <c r="K413" s="10"/>
      <c r="M413" s="9"/>
      <c r="N413" s="9"/>
    </row>
    <row r="414" spans="11:14" x14ac:dyDescent="0.2">
      <c r="K414" s="10"/>
      <c r="M414" s="9"/>
      <c r="N414" s="9"/>
    </row>
    <row r="415" spans="11:14" x14ac:dyDescent="0.2">
      <c r="K415" s="10"/>
      <c r="M415" s="9"/>
      <c r="N415" s="9"/>
    </row>
    <row r="416" spans="11:14" x14ac:dyDescent="0.2">
      <c r="K416" s="10"/>
      <c r="M416" s="9"/>
      <c r="N416" s="9"/>
    </row>
    <row r="417" spans="11:14" x14ac:dyDescent="0.2">
      <c r="K417" s="10"/>
      <c r="M417" s="9"/>
      <c r="N417" s="9"/>
    </row>
    <row r="418" spans="11:14" x14ac:dyDescent="0.2">
      <c r="K418" s="10"/>
      <c r="M418" s="9"/>
      <c r="N418" s="9"/>
    </row>
    <row r="419" spans="11:14" x14ac:dyDescent="0.2">
      <c r="K419" s="10"/>
      <c r="M419" s="9"/>
      <c r="N419" s="9"/>
    </row>
    <row r="420" spans="11:14" x14ac:dyDescent="0.2">
      <c r="K420" s="10"/>
      <c r="M420" s="9"/>
      <c r="N420" s="9"/>
    </row>
    <row r="421" spans="11:14" x14ac:dyDescent="0.2">
      <c r="K421" s="10"/>
      <c r="M421" s="9"/>
      <c r="N421" s="9"/>
    </row>
    <row r="422" spans="11:14" x14ac:dyDescent="0.2">
      <c r="K422" s="10"/>
      <c r="M422" s="9"/>
      <c r="N422" s="9"/>
    </row>
    <row r="423" spans="11:14" x14ac:dyDescent="0.2">
      <c r="K423" s="10"/>
      <c r="M423" s="9"/>
      <c r="N423" s="9"/>
    </row>
    <row r="424" spans="11:14" x14ac:dyDescent="0.2">
      <c r="K424" s="10"/>
      <c r="M424" s="9"/>
      <c r="N424" s="9"/>
    </row>
    <row r="425" spans="11:14" x14ac:dyDescent="0.2">
      <c r="K425" s="10"/>
      <c r="M425" s="9"/>
      <c r="N425" s="9"/>
    </row>
    <row r="426" spans="11:14" x14ac:dyDescent="0.2">
      <c r="K426" s="10"/>
      <c r="M426" s="9"/>
      <c r="N426" s="9"/>
    </row>
    <row r="427" spans="11:14" x14ac:dyDescent="0.2">
      <c r="K427" s="10"/>
      <c r="M427" s="9"/>
      <c r="N427" s="9"/>
    </row>
    <row r="428" spans="11:14" x14ac:dyDescent="0.2">
      <c r="K428" s="10"/>
      <c r="M428" s="9"/>
      <c r="N428" s="9"/>
    </row>
    <row r="429" spans="11:14" x14ac:dyDescent="0.2">
      <c r="K429" s="10"/>
      <c r="M429" s="9"/>
      <c r="N429" s="9"/>
    </row>
    <row r="430" spans="11:14" x14ac:dyDescent="0.2">
      <c r="K430" s="10"/>
      <c r="M430" s="9"/>
      <c r="N430" s="9"/>
    </row>
    <row r="431" spans="11:14" x14ac:dyDescent="0.2">
      <c r="K431" s="10"/>
      <c r="M431" s="9"/>
      <c r="N431" s="9"/>
    </row>
    <row r="432" spans="11:14" x14ac:dyDescent="0.2">
      <c r="K432" s="10"/>
      <c r="M432" s="9"/>
      <c r="N432" s="9"/>
    </row>
    <row r="433" spans="11:14" x14ac:dyDescent="0.2">
      <c r="K433" s="10"/>
      <c r="M433" s="9"/>
      <c r="N433" s="9"/>
    </row>
    <row r="434" spans="11:14" x14ac:dyDescent="0.2">
      <c r="K434" s="10"/>
      <c r="M434" s="9"/>
      <c r="N434" s="9"/>
    </row>
    <row r="435" spans="11:14" x14ac:dyDescent="0.2">
      <c r="K435" s="10"/>
      <c r="M435" s="9"/>
      <c r="N435" s="9"/>
    </row>
    <row r="436" spans="11:14" x14ac:dyDescent="0.2">
      <c r="K436" s="10"/>
      <c r="M436" s="9"/>
      <c r="N436" s="9"/>
    </row>
    <row r="437" spans="11:14" x14ac:dyDescent="0.2">
      <c r="K437" s="10"/>
      <c r="M437" s="9"/>
      <c r="N437" s="9"/>
    </row>
    <row r="438" spans="11:14" x14ac:dyDescent="0.2">
      <c r="K438" s="10"/>
      <c r="M438" s="9"/>
      <c r="N438" s="9"/>
    </row>
    <row r="439" spans="11:14" x14ac:dyDescent="0.2">
      <c r="K439" s="10"/>
      <c r="M439" s="9"/>
      <c r="N439" s="9"/>
    </row>
    <row r="440" spans="11:14" x14ac:dyDescent="0.2">
      <c r="K440" s="10"/>
      <c r="M440" s="9"/>
      <c r="N440" s="9"/>
    </row>
    <row r="441" spans="11:14" x14ac:dyDescent="0.2">
      <c r="K441" s="10"/>
      <c r="M441" s="9"/>
      <c r="N441" s="9"/>
    </row>
    <row r="442" spans="11:14" x14ac:dyDescent="0.2">
      <c r="K442" s="10"/>
      <c r="M442" s="9"/>
      <c r="N442" s="9"/>
    </row>
    <row r="443" spans="11:14" x14ac:dyDescent="0.2">
      <c r="K443" s="10"/>
      <c r="M443" s="9"/>
      <c r="N443" s="9"/>
    </row>
    <row r="444" spans="11:14" x14ac:dyDescent="0.2">
      <c r="K444" s="10"/>
      <c r="M444" s="9"/>
      <c r="N444" s="9"/>
    </row>
    <row r="445" spans="11:14" x14ac:dyDescent="0.2">
      <c r="K445" s="10"/>
      <c r="M445" s="9"/>
      <c r="N445" s="9"/>
    </row>
    <row r="446" spans="11:14" x14ac:dyDescent="0.2">
      <c r="K446" s="10"/>
      <c r="M446" s="9"/>
      <c r="N446" s="9"/>
    </row>
    <row r="447" spans="11:14" x14ac:dyDescent="0.2">
      <c r="K447" s="10"/>
      <c r="M447" s="9"/>
      <c r="N447" s="9"/>
    </row>
    <row r="448" spans="11:14" x14ac:dyDescent="0.2">
      <c r="K448" s="10"/>
      <c r="M448" s="9"/>
      <c r="N448" s="9"/>
    </row>
    <row r="449" spans="11:14" x14ac:dyDescent="0.2">
      <c r="K449" s="10"/>
      <c r="M449" s="9"/>
      <c r="N449" s="9"/>
    </row>
    <row r="450" spans="11:14" x14ac:dyDescent="0.2">
      <c r="K450" s="10"/>
      <c r="M450" s="9"/>
      <c r="N450" s="9"/>
    </row>
    <row r="451" spans="11:14" x14ac:dyDescent="0.2">
      <c r="K451" s="10"/>
      <c r="M451" s="9"/>
      <c r="N451" s="9"/>
    </row>
    <row r="452" spans="11:14" x14ac:dyDescent="0.2">
      <c r="K452" s="10"/>
      <c r="M452" s="9"/>
      <c r="N452" s="9"/>
    </row>
    <row r="453" spans="11:14" x14ac:dyDescent="0.2">
      <c r="K453" s="10"/>
      <c r="M453" s="9"/>
      <c r="N453" s="9"/>
    </row>
    <row r="454" spans="11:14" x14ac:dyDescent="0.2">
      <c r="K454" s="10"/>
      <c r="M454" s="9"/>
      <c r="N454" s="9"/>
    </row>
    <row r="455" spans="11:14" x14ac:dyDescent="0.2">
      <c r="K455" s="10"/>
      <c r="M455" s="9"/>
      <c r="N455" s="9"/>
    </row>
    <row r="456" spans="11:14" x14ac:dyDescent="0.2">
      <c r="K456" s="10"/>
      <c r="M456" s="9"/>
      <c r="N456" s="9"/>
    </row>
    <row r="457" spans="11:14" x14ac:dyDescent="0.2">
      <c r="K457" s="10"/>
      <c r="M457" s="9"/>
      <c r="N457" s="9"/>
    </row>
    <row r="458" spans="11:14" x14ac:dyDescent="0.2">
      <c r="K458" s="10"/>
      <c r="M458" s="9"/>
      <c r="N458" s="9"/>
    </row>
    <row r="459" spans="11:14" x14ac:dyDescent="0.2">
      <c r="K459" s="10"/>
      <c r="M459" s="9"/>
      <c r="N459" s="9"/>
    </row>
    <row r="460" spans="11:14" x14ac:dyDescent="0.2">
      <c r="K460" s="10"/>
      <c r="M460" s="9"/>
      <c r="N460" s="9"/>
    </row>
    <row r="461" spans="11:14" x14ac:dyDescent="0.2">
      <c r="K461" s="10"/>
      <c r="M461" s="9"/>
      <c r="N461" s="9"/>
    </row>
    <row r="462" spans="11:14" x14ac:dyDescent="0.2">
      <c r="K462" s="10"/>
      <c r="M462" s="9"/>
      <c r="N462" s="9"/>
    </row>
    <row r="463" spans="11:14" x14ac:dyDescent="0.2">
      <c r="K463" s="10"/>
      <c r="M463" s="9"/>
      <c r="N463" s="9"/>
    </row>
    <row r="464" spans="11:14" x14ac:dyDescent="0.2">
      <c r="K464" s="10"/>
      <c r="M464" s="9"/>
      <c r="N464" s="9"/>
    </row>
    <row r="465" spans="11:14" x14ac:dyDescent="0.2">
      <c r="K465" s="10"/>
      <c r="M465" s="9"/>
      <c r="N465" s="9"/>
    </row>
    <row r="466" spans="11:14" x14ac:dyDescent="0.2">
      <c r="K466" s="10"/>
      <c r="M466" s="9"/>
      <c r="N466" s="9"/>
    </row>
    <row r="467" spans="11:14" x14ac:dyDescent="0.2">
      <c r="K467" s="10"/>
      <c r="M467" s="9"/>
      <c r="N467" s="9"/>
    </row>
    <row r="468" spans="11:14" x14ac:dyDescent="0.2">
      <c r="K468" s="10"/>
      <c r="M468" s="9"/>
      <c r="N468" s="9"/>
    </row>
    <row r="469" spans="11:14" x14ac:dyDescent="0.2">
      <c r="K469" s="10"/>
      <c r="M469" s="9"/>
      <c r="N469" s="9"/>
    </row>
    <row r="470" spans="11:14" x14ac:dyDescent="0.2">
      <c r="K470" s="10"/>
      <c r="M470" s="9"/>
      <c r="N470" s="9"/>
    </row>
    <row r="471" spans="11:14" x14ac:dyDescent="0.2">
      <c r="K471" s="10"/>
      <c r="M471" s="9"/>
      <c r="N471" s="9"/>
    </row>
    <row r="472" spans="11:14" x14ac:dyDescent="0.2">
      <c r="K472" s="10"/>
      <c r="M472" s="9"/>
      <c r="N472" s="9"/>
    </row>
    <row r="473" spans="11:14" x14ac:dyDescent="0.2">
      <c r="K473" s="10"/>
      <c r="M473" s="9"/>
      <c r="N473" s="9"/>
    </row>
    <row r="474" spans="11:14" x14ac:dyDescent="0.2">
      <c r="K474" s="10"/>
      <c r="M474" s="9"/>
      <c r="N474" s="9"/>
    </row>
    <row r="475" spans="11:14" x14ac:dyDescent="0.2">
      <c r="K475" s="10"/>
      <c r="M475" s="9"/>
      <c r="N475" s="9"/>
    </row>
    <row r="476" spans="11:14" x14ac:dyDescent="0.2">
      <c r="K476" s="10"/>
      <c r="M476" s="9"/>
      <c r="N476" s="9"/>
    </row>
    <row r="477" spans="11:14" x14ac:dyDescent="0.2">
      <c r="K477" s="10"/>
      <c r="M477" s="9"/>
      <c r="N477" s="9"/>
    </row>
    <row r="478" spans="11:14" x14ac:dyDescent="0.2">
      <c r="K478" s="10"/>
      <c r="M478" s="9"/>
      <c r="N478" s="9"/>
    </row>
    <row r="479" spans="11:14" x14ac:dyDescent="0.2">
      <c r="K479" s="10"/>
      <c r="M479" s="9"/>
      <c r="N479" s="9"/>
    </row>
    <row r="480" spans="11:14" x14ac:dyDescent="0.2">
      <c r="K480" s="10"/>
      <c r="M480" s="9"/>
      <c r="N480" s="9"/>
    </row>
    <row r="481" spans="11:14" x14ac:dyDescent="0.2">
      <c r="K481" s="10"/>
      <c r="M481" s="9"/>
      <c r="N481" s="9"/>
    </row>
    <row r="482" spans="11:14" x14ac:dyDescent="0.2">
      <c r="K482" s="10"/>
      <c r="M482" s="9"/>
      <c r="N482" s="9"/>
    </row>
    <row r="483" spans="11:14" x14ac:dyDescent="0.2">
      <c r="K483" s="10"/>
      <c r="M483" s="9"/>
      <c r="N483" s="9"/>
    </row>
    <row r="484" spans="11:14" x14ac:dyDescent="0.2">
      <c r="K484" s="10"/>
      <c r="M484" s="9"/>
      <c r="N484" s="9"/>
    </row>
    <row r="485" spans="11:14" x14ac:dyDescent="0.2">
      <c r="K485" s="10"/>
      <c r="M485" s="9"/>
      <c r="N485" s="9"/>
    </row>
    <row r="486" spans="11:14" x14ac:dyDescent="0.2">
      <c r="K486" s="10"/>
      <c r="M486" s="9"/>
      <c r="N486" s="9"/>
    </row>
    <row r="487" spans="11:14" x14ac:dyDescent="0.2">
      <c r="K487" s="10"/>
      <c r="M487" s="9"/>
      <c r="N487" s="9"/>
    </row>
    <row r="488" spans="11:14" x14ac:dyDescent="0.2">
      <c r="K488" s="10"/>
      <c r="M488" s="9"/>
      <c r="N488" s="9"/>
    </row>
    <row r="489" spans="11:14" x14ac:dyDescent="0.2">
      <c r="K489" s="10"/>
      <c r="M489" s="9"/>
      <c r="N489" s="9"/>
    </row>
    <row r="490" spans="11:14" x14ac:dyDescent="0.2">
      <c r="K490" s="10"/>
      <c r="M490" s="9"/>
      <c r="N490" s="9"/>
    </row>
    <row r="491" spans="11:14" x14ac:dyDescent="0.2">
      <c r="K491" s="10"/>
      <c r="M491" s="9"/>
      <c r="N491" s="9"/>
    </row>
    <row r="492" spans="11:14" x14ac:dyDescent="0.2">
      <c r="K492" s="10"/>
      <c r="M492" s="9"/>
      <c r="N492" s="9"/>
    </row>
    <row r="493" spans="11:14" x14ac:dyDescent="0.2">
      <c r="K493" s="10"/>
      <c r="M493" s="9"/>
      <c r="N493" s="9"/>
    </row>
    <row r="494" spans="11:14" x14ac:dyDescent="0.2">
      <c r="K494" s="10"/>
      <c r="M494" s="9"/>
      <c r="N494" s="9"/>
    </row>
    <row r="495" spans="11:14" x14ac:dyDescent="0.2">
      <c r="K495" s="10"/>
      <c r="M495" s="9"/>
      <c r="N495" s="9"/>
    </row>
    <row r="496" spans="11:14" x14ac:dyDescent="0.2">
      <c r="K496" s="10"/>
      <c r="M496" s="9"/>
      <c r="N496" s="9"/>
    </row>
    <row r="497" spans="11:14" x14ac:dyDescent="0.2">
      <c r="K497" s="10"/>
      <c r="M497" s="9"/>
      <c r="N497" s="9"/>
    </row>
    <row r="498" spans="11:14" x14ac:dyDescent="0.2">
      <c r="K498" s="10"/>
      <c r="M498" s="9"/>
      <c r="N498" s="9"/>
    </row>
    <row r="499" spans="11:14" x14ac:dyDescent="0.2">
      <c r="K499" s="10"/>
      <c r="M499" s="9"/>
      <c r="N499" s="9"/>
    </row>
    <row r="500" spans="11:14" x14ac:dyDescent="0.2">
      <c r="K500" s="10"/>
      <c r="M500" s="9"/>
      <c r="N500" s="9"/>
    </row>
    <row r="501" spans="11:14" x14ac:dyDescent="0.2">
      <c r="K501" s="10"/>
      <c r="M501" s="9"/>
      <c r="N501" s="9"/>
    </row>
    <row r="502" spans="11:14" x14ac:dyDescent="0.2">
      <c r="K502" s="10"/>
      <c r="M502" s="9"/>
      <c r="N502" s="9"/>
    </row>
    <row r="503" spans="11:14" x14ac:dyDescent="0.2">
      <c r="K503" s="10"/>
      <c r="M503" s="9"/>
      <c r="N503" s="9"/>
    </row>
    <row r="504" spans="11:14" x14ac:dyDescent="0.2">
      <c r="K504" s="10"/>
      <c r="M504" s="9"/>
      <c r="N504" s="9"/>
    </row>
    <row r="505" spans="11:14" x14ac:dyDescent="0.2">
      <c r="K505" s="10"/>
      <c r="M505" s="9"/>
      <c r="N505" s="9"/>
    </row>
    <row r="506" spans="11:14" x14ac:dyDescent="0.2">
      <c r="K506" s="10"/>
      <c r="M506" s="9"/>
      <c r="N506" s="9"/>
    </row>
    <row r="507" spans="11:14" x14ac:dyDescent="0.2">
      <c r="K507" s="10"/>
      <c r="M507" s="9"/>
      <c r="N507" s="9"/>
    </row>
    <row r="508" spans="11:14" x14ac:dyDescent="0.2">
      <c r="K508" s="10"/>
      <c r="M508" s="9"/>
      <c r="N508" s="9"/>
    </row>
    <row r="509" spans="11:14" x14ac:dyDescent="0.2">
      <c r="K509" s="10"/>
      <c r="M509" s="9"/>
      <c r="N509" s="9"/>
    </row>
    <row r="510" spans="11:14" x14ac:dyDescent="0.2">
      <c r="K510" s="10"/>
      <c r="M510" s="9"/>
      <c r="N510" s="9"/>
    </row>
  </sheetData>
  <sheetProtection algorithmName="SHA-512" hashValue="iV5/JzIFswxjtDWC1wHCAvuJSW3Px4O3hTo+SnlTkMrWLA+bXVXaWv8PbnTlvW5IiiX68WpJZ+MsaBqPU3cq/Q==" saltValue="pJKFBPLJ98GvXj7ya6tbLw==" spinCount="100000" sheet="1" objects="1" scenarios="1" selectLockedCells="1"/>
  <mergeCells count="10">
    <mergeCell ref="O6:O7"/>
    <mergeCell ref="M6:M7"/>
    <mergeCell ref="N6:N7"/>
    <mergeCell ref="B39:C40"/>
    <mergeCell ref="D2:G2"/>
    <mergeCell ref="D4:G4"/>
    <mergeCell ref="H4:L4"/>
    <mergeCell ref="H2:L2"/>
    <mergeCell ref="D40:J40"/>
    <mergeCell ref="B5:L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"/>
  <sheetViews>
    <sheetView showGridLines="0" topLeftCell="A2" workbookViewId="0">
      <selection activeCell="E39" sqref="E39"/>
    </sheetView>
  </sheetViews>
  <sheetFormatPr defaultRowHeight="12.75" x14ac:dyDescent="0.2"/>
  <cols>
    <col min="1" max="1" width="2.7109375" customWidth="1"/>
    <col min="2" max="2" width="44.28515625" customWidth="1"/>
    <col min="3" max="14" width="9.28515625" customWidth="1"/>
    <col min="15" max="15" width="8.140625" customWidth="1"/>
    <col min="16" max="16" width="1.7109375" style="118" customWidth="1"/>
    <col min="17" max="17" width="34.140625" customWidth="1"/>
  </cols>
  <sheetData>
    <row r="1" spans="2:18" ht="13.5" thickBot="1" x14ac:dyDescent="0.25">
      <c r="O1" s="118"/>
    </row>
    <row r="2" spans="2:18" ht="16.5" thickBot="1" x14ac:dyDescent="0.25">
      <c r="B2" s="171" t="s">
        <v>51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3"/>
      <c r="O2" s="119"/>
      <c r="P2" s="119"/>
      <c r="Q2" s="115" t="s">
        <v>52</v>
      </c>
      <c r="R2" s="114"/>
    </row>
    <row r="3" spans="2:18" ht="5.45" customHeight="1" thickBot="1" x14ac:dyDescent="0.25">
      <c r="C3" s="49"/>
      <c r="D3" s="50"/>
      <c r="E3" s="49"/>
      <c r="F3" s="50"/>
      <c r="G3" s="50"/>
      <c r="H3" s="50"/>
      <c r="I3" s="50"/>
      <c r="J3" s="50"/>
      <c r="O3" s="118"/>
    </row>
    <row r="4" spans="2:18" x14ac:dyDescent="0.2">
      <c r="B4" s="174" t="s">
        <v>0</v>
      </c>
      <c r="C4" s="176" t="s">
        <v>54</v>
      </c>
      <c r="D4" s="177"/>
      <c r="E4" s="177"/>
      <c r="F4" s="177"/>
      <c r="G4" s="178"/>
      <c r="H4" s="179" t="s">
        <v>55</v>
      </c>
      <c r="I4" s="180"/>
      <c r="J4" s="181"/>
      <c r="K4" s="182" t="s">
        <v>38</v>
      </c>
      <c r="L4" s="183"/>
      <c r="M4" s="182" t="s">
        <v>41</v>
      </c>
      <c r="N4" s="184"/>
      <c r="O4" s="167" t="s">
        <v>45</v>
      </c>
      <c r="P4" s="121"/>
    </row>
    <row r="5" spans="2:18" ht="13.9" customHeight="1" thickBot="1" x14ac:dyDescent="0.25">
      <c r="B5" s="175"/>
      <c r="C5" s="65" t="s">
        <v>28</v>
      </c>
      <c r="D5" s="63" t="s">
        <v>31</v>
      </c>
      <c r="E5" s="62" t="s">
        <v>29</v>
      </c>
      <c r="F5" s="64" t="s">
        <v>30</v>
      </c>
      <c r="G5" s="68" t="s">
        <v>26</v>
      </c>
      <c r="H5" s="72" t="s">
        <v>32</v>
      </c>
      <c r="I5" s="63" t="s">
        <v>31</v>
      </c>
      <c r="J5" s="66" t="s">
        <v>27</v>
      </c>
      <c r="K5" s="67" t="s">
        <v>39</v>
      </c>
      <c r="L5" s="68" t="s">
        <v>40</v>
      </c>
      <c r="M5" s="67" t="s">
        <v>42</v>
      </c>
      <c r="N5" s="116" t="s">
        <v>43</v>
      </c>
      <c r="O5" s="168"/>
      <c r="P5" s="122"/>
    </row>
    <row r="6" spans="2:18" ht="6" customHeight="1" x14ac:dyDescent="0.2">
      <c r="B6" s="109"/>
      <c r="C6" s="51"/>
      <c r="D6" s="52"/>
      <c r="E6" s="53"/>
      <c r="F6" s="52"/>
      <c r="G6" s="54"/>
      <c r="H6" s="53"/>
      <c r="I6" s="52"/>
      <c r="J6" s="53"/>
      <c r="K6" s="69"/>
      <c r="L6" s="54"/>
      <c r="M6" s="69"/>
      <c r="N6" s="52"/>
      <c r="O6" s="124"/>
      <c r="P6" s="120"/>
    </row>
    <row r="7" spans="2:18" ht="12" customHeight="1" x14ac:dyDescent="0.2">
      <c r="B7" s="110" t="s">
        <v>12</v>
      </c>
      <c r="C7" s="85">
        <v>10000</v>
      </c>
      <c r="D7" s="86">
        <v>17.5</v>
      </c>
      <c r="E7" s="87">
        <v>1000</v>
      </c>
      <c r="F7" s="88">
        <v>0.7</v>
      </c>
      <c r="G7" s="89">
        <v>140</v>
      </c>
      <c r="H7" s="90">
        <v>10</v>
      </c>
      <c r="I7" s="86">
        <v>17.5</v>
      </c>
      <c r="J7" s="91">
        <v>140</v>
      </c>
      <c r="K7" s="92">
        <v>7</v>
      </c>
      <c r="L7" s="89">
        <v>14</v>
      </c>
      <c r="M7" s="92">
        <v>7</v>
      </c>
      <c r="N7" s="91">
        <v>7</v>
      </c>
      <c r="O7" s="137">
        <v>1</v>
      </c>
      <c r="P7" s="123"/>
      <c r="Q7" s="136" t="s">
        <v>60</v>
      </c>
    </row>
    <row r="8" spans="2:18" ht="6" customHeight="1" x14ac:dyDescent="0.2">
      <c r="B8" s="111"/>
      <c r="C8" s="55"/>
      <c r="D8" s="56"/>
      <c r="E8" s="57"/>
      <c r="F8" s="61"/>
      <c r="G8" s="58"/>
      <c r="H8" s="57"/>
      <c r="I8" s="56"/>
      <c r="J8" s="56"/>
      <c r="K8" s="70"/>
      <c r="L8" s="71"/>
      <c r="M8" s="70"/>
      <c r="N8" s="117"/>
      <c r="O8" s="125"/>
      <c r="P8" s="123"/>
    </row>
    <row r="9" spans="2:18" ht="12" customHeight="1" x14ac:dyDescent="0.2">
      <c r="B9" s="110" t="s">
        <v>13</v>
      </c>
      <c r="C9" s="85">
        <v>10000</v>
      </c>
      <c r="D9" s="86">
        <v>17.5</v>
      </c>
      <c r="E9" s="87">
        <v>1000</v>
      </c>
      <c r="F9" s="88">
        <v>0.44</v>
      </c>
      <c r="G9" s="89">
        <v>140</v>
      </c>
      <c r="H9" s="90">
        <v>10</v>
      </c>
      <c r="I9" s="86">
        <v>17.5</v>
      </c>
      <c r="J9" s="91">
        <v>140</v>
      </c>
      <c r="K9" s="92">
        <v>7</v>
      </c>
      <c r="L9" s="89">
        <v>14</v>
      </c>
      <c r="M9" s="92">
        <v>7</v>
      </c>
      <c r="N9" s="91">
        <v>7</v>
      </c>
      <c r="O9" s="137">
        <v>1</v>
      </c>
      <c r="P9" s="123"/>
      <c r="Q9" s="136" t="s">
        <v>61</v>
      </c>
    </row>
    <row r="10" spans="2:18" ht="6" customHeight="1" x14ac:dyDescent="0.2">
      <c r="B10" s="111"/>
      <c r="C10" s="55"/>
      <c r="D10" s="56"/>
      <c r="E10" s="57"/>
      <c r="F10" s="61"/>
      <c r="G10" s="58"/>
      <c r="H10" s="57"/>
      <c r="I10" s="56"/>
      <c r="J10" s="56"/>
      <c r="K10" s="70"/>
      <c r="L10" s="71"/>
      <c r="M10" s="70"/>
      <c r="N10" s="117"/>
      <c r="O10" s="125"/>
      <c r="P10" s="123"/>
    </row>
    <row r="11" spans="2:18" ht="12" customHeight="1" x14ac:dyDescent="0.2">
      <c r="B11" s="110" t="s">
        <v>14</v>
      </c>
      <c r="C11" s="85">
        <v>200</v>
      </c>
      <c r="D11" s="86">
        <v>17.5</v>
      </c>
      <c r="E11" s="87">
        <v>10</v>
      </c>
      <c r="F11" s="88">
        <v>0.16</v>
      </c>
      <c r="G11" s="89">
        <v>140</v>
      </c>
      <c r="H11" s="90">
        <v>10</v>
      </c>
      <c r="I11" s="86">
        <v>17.5</v>
      </c>
      <c r="J11" s="91">
        <v>140</v>
      </c>
      <c r="K11" s="92">
        <v>7</v>
      </c>
      <c r="L11" s="89">
        <v>14</v>
      </c>
      <c r="M11" s="92">
        <v>7</v>
      </c>
      <c r="N11" s="91">
        <v>7</v>
      </c>
      <c r="O11" s="137">
        <v>1</v>
      </c>
      <c r="P11" s="123"/>
      <c r="Q11" s="136"/>
    </row>
    <row r="12" spans="2:18" ht="6" customHeight="1" x14ac:dyDescent="0.2">
      <c r="B12" s="111"/>
      <c r="C12" s="55"/>
      <c r="D12" s="56"/>
      <c r="E12" s="57"/>
      <c r="F12" s="61"/>
      <c r="G12" s="58"/>
      <c r="H12" s="57"/>
      <c r="I12" s="56"/>
      <c r="J12" s="56"/>
      <c r="K12" s="70"/>
      <c r="L12" s="71"/>
      <c r="M12" s="70"/>
      <c r="N12" s="117"/>
      <c r="O12" s="125"/>
      <c r="P12" s="123"/>
    </row>
    <row r="13" spans="2:18" ht="12" customHeight="1" x14ac:dyDescent="0.2">
      <c r="B13" s="110" t="s">
        <v>15</v>
      </c>
      <c r="C13" s="85">
        <v>100</v>
      </c>
      <c r="D13" s="86">
        <v>7.5</v>
      </c>
      <c r="E13" s="87">
        <v>10</v>
      </c>
      <c r="F13" s="88">
        <v>0.17499999999999999</v>
      </c>
      <c r="G13" s="89">
        <v>140</v>
      </c>
      <c r="H13" s="90">
        <v>10</v>
      </c>
      <c r="I13" s="86">
        <v>17.5</v>
      </c>
      <c r="J13" s="91">
        <v>140</v>
      </c>
      <c r="K13" s="92">
        <v>7</v>
      </c>
      <c r="L13" s="89">
        <v>14</v>
      </c>
      <c r="M13" s="92">
        <v>7</v>
      </c>
      <c r="N13" s="91">
        <v>7</v>
      </c>
      <c r="O13" s="137">
        <v>1</v>
      </c>
      <c r="P13" s="123"/>
      <c r="Q13" s="136"/>
    </row>
    <row r="14" spans="2:18" ht="6" customHeight="1" x14ac:dyDescent="0.2">
      <c r="B14" s="111"/>
      <c r="C14" s="55"/>
      <c r="D14" s="56"/>
      <c r="E14" s="57"/>
      <c r="F14" s="61"/>
      <c r="G14" s="58"/>
      <c r="H14" s="57"/>
      <c r="I14" s="56"/>
      <c r="J14" s="56"/>
      <c r="K14" s="70"/>
      <c r="L14" s="71"/>
      <c r="M14" s="70"/>
      <c r="N14" s="117"/>
      <c r="O14" s="125"/>
      <c r="P14" s="123"/>
    </row>
    <row r="15" spans="2:18" ht="12" customHeight="1" x14ac:dyDescent="0.2">
      <c r="B15" s="110" t="s">
        <v>16</v>
      </c>
      <c r="C15" s="85">
        <v>5000</v>
      </c>
      <c r="D15" s="86">
        <v>17.5</v>
      </c>
      <c r="E15" s="87">
        <v>100</v>
      </c>
      <c r="F15" s="88">
        <v>0.18</v>
      </c>
      <c r="G15" s="89">
        <v>140</v>
      </c>
      <c r="H15" s="90">
        <v>10</v>
      </c>
      <c r="I15" s="86">
        <v>17.5</v>
      </c>
      <c r="J15" s="91">
        <v>140</v>
      </c>
      <c r="K15" s="92">
        <v>7</v>
      </c>
      <c r="L15" s="89">
        <v>14</v>
      </c>
      <c r="M15" s="92">
        <v>7</v>
      </c>
      <c r="N15" s="91">
        <v>7</v>
      </c>
      <c r="O15" s="137">
        <v>1</v>
      </c>
      <c r="P15" s="123"/>
      <c r="Q15" s="151"/>
    </row>
    <row r="16" spans="2:18" ht="6" customHeight="1" x14ac:dyDescent="0.2">
      <c r="B16" s="111"/>
      <c r="C16" s="55"/>
      <c r="D16" s="56"/>
      <c r="E16" s="57"/>
      <c r="F16" s="61"/>
      <c r="G16" s="58"/>
      <c r="H16" s="57"/>
      <c r="I16" s="56"/>
      <c r="J16" s="56"/>
      <c r="K16" s="70"/>
      <c r="L16" s="71"/>
      <c r="M16" s="70"/>
      <c r="N16" s="117"/>
      <c r="O16" s="125"/>
      <c r="P16" s="123"/>
    </row>
    <row r="17" spans="2:17" ht="12" customHeight="1" x14ac:dyDescent="0.2">
      <c r="B17" s="110" t="s">
        <v>2</v>
      </c>
      <c r="C17" s="85">
        <v>20000</v>
      </c>
      <c r="D17" s="86">
        <v>17.5</v>
      </c>
      <c r="E17" s="87">
        <v>1000</v>
      </c>
      <c r="F17" s="88">
        <v>0.14000000000000001</v>
      </c>
      <c r="G17" s="89">
        <v>140</v>
      </c>
      <c r="H17" s="90">
        <v>10</v>
      </c>
      <c r="I17" s="86">
        <v>17.5</v>
      </c>
      <c r="J17" s="91">
        <v>140</v>
      </c>
      <c r="K17" s="92">
        <v>7</v>
      </c>
      <c r="L17" s="89">
        <v>14</v>
      </c>
      <c r="M17" s="92">
        <v>7</v>
      </c>
      <c r="N17" s="91">
        <v>7</v>
      </c>
      <c r="O17" s="137">
        <v>1</v>
      </c>
      <c r="P17" s="123"/>
      <c r="Q17" s="151"/>
    </row>
    <row r="18" spans="2:17" ht="6" customHeight="1" x14ac:dyDescent="0.2">
      <c r="B18" s="111"/>
      <c r="C18" s="55"/>
      <c r="D18" s="56"/>
      <c r="E18" s="57"/>
      <c r="F18" s="61"/>
      <c r="G18" s="58"/>
      <c r="H18" s="57"/>
      <c r="I18" s="56"/>
      <c r="J18" s="56"/>
      <c r="K18" s="70"/>
      <c r="L18" s="71"/>
      <c r="M18" s="70"/>
      <c r="N18" s="117"/>
      <c r="O18" s="125"/>
      <c r="P18" s="123"/>
      <c r="Q18" s="48"/>
    </row>
    <row r="19" spans="2:17" ht="12" customHeight="1" x14ac:dyDescent="0.2">
      <c r="B19" s="110" t="s">
        <v>36</v>
      </c>
      <c r="C19" s="85">
        <v>100</v>
      </c>
      <c r="D19" s="86">
        <v>17.5</v>
      </c>
      <c r="E19" s="87">
        <v>100</v>
      </c>
      <c r="F19" s="88">
        <v>1.75</v>
      </c>
      <c r="G19" s="89">
        <v>140</v>
      </c>
      <c r="H19" s="90">
        <v>10</v>
      </c>
      <c r="I19" s="86">
        <v>17.5</v>
      </c>
      <c r="J19" s="91">
        <v>140</v>
      </c>
      <c r="K19" s="92">
        <v>7</v>
      </c>
      <c r="L19" s="89">
        <v>14</v>
      </c>
      <c r="M19" s="92">
        <v>7</v>
      </c>
      <c r="N19" s="91">
        <v>7</v>
      </c>
      <c r="O19" s="137">
        <v>1</v>
      </c>
      <c r="P19" s="123"/>
      <c r="Q19" s="47"/>
    </row>
    <row r="20" spans="2:17" ht="6" customHeight="1" x14ac:dyDescent="0.2">
      <c r="B20" s="111"/>
      <c r="C20" s="55"/>
      <c r="D20" s="56"/>
      <c r="E20" s="57"/>
      <c r="F20" s="61"/>
      <c r="G20" s="58"/>
      <c r="H20" s="57"/>
      <c r="I20" s="56"/>
      <c r="J20" s="56"/>
      <c r="K20" s="70"/>
      <c r="L20" s="71"/>
      <c r="M20" s="70"/>
      <c r="N20" s="117"/>
      <c r="O20" s="125"/>
      <c r="P20" s="123"/>
      <c r="Q20" s="48"/>
    </row>
    <row r="21" spans="2:17" ht="12" customHeight="1" x14ac:dyDescent="0.2">
      <c r="B21" s="110" t="s">
        <v>18</v>
      </c>
      <c r="C21" s="85">
        <v>1000</v>
      </c>
      <c r="D21" s="86">
        <v>17.5</v>
      </c>
      <c r="E21" s="87">
        <v>100</v>
      </c>
      <c r="F21" s="88">
        <v>1.75</v>
      </c>
      <c r="G21" s="89">
        <v>140</v>
      </c>
      <c r="H21" s="90">
        <v>10</v>
      </c>
      <c r="I21" s="86">
        <v>17.5</v>
      </c>
      <c r="J21" s="91">
        <v>140</v>
      </c>
      <c r="K21" s="92">
        <v>7</v>
      </c>
      <c r="L21" s="89">
        <v>14</v>
      </c>
      <c r="M21" s="92">
        <v>7</v>
      </c>
      <c r="N21" s="91">
        <v>7</v>
      </c>
      <c r="O21" s="137">
        <v>1</v>
      </c>
      <c r="P21" s="123"/>
      <c r="Q21" s="48"/>
    </row>
    <row r="22" spans="2:17" ht="6" customHeight="1" x14ac:dyDescent="0.2">
      <c r="B22" s="111"/>
      <c r="C22" s="55"/>
      <c r="D22" s="56"/>
      <c r="E22" s="57"/>
      <c r="F22" s="61"/>
      <c r="G22" s="58"/>
      <c r="H22" s="57"/>
      <c r="I22" s="56"/>
      <c r="J22" s="56"/>
      <c r="K22" s="70"/>
      <c r="L22" s="71"/>
      <c r="M22" s="70"/>
      <c r="N22" s="117"/>
      <c r="O22" s="125"/>
      <c r="P22" s="123"/>
      <c r="Q22" s="48"/>
    </row>
    <row r="23" spans="2:17" ht="12" customHeight="1" x14ac:dyDescent="0.2">
      <c r="B23" s="110" t="s">
        <v>44</v>
      </c>
      <c r="C23" s="85">
        <v>100</v>
      </c>
      <c r="D23" s="86">
        <v>17.5</v>
      </c>
      <c r="E23" s="87">
        <v>10</v>
      </c>
      <c r="F23" s="88">
        <v>1.75</v>
      </c>
      <c r="G23" s="100">
        <v>140</v>
      </c>
      <c r="H23" s="90">
        <v>10</v>
      </c>
      <c r="I23" s="86">
        <v>17.5</v>
      </c>
      <c r="J23" s="91">
        <v>140</v>
      </c>
      <c r="K23" s="92">
        <v>7</v>
      </c>
      <c r="L23" s="89">
        <v>14</v>
      </c>
      <c r="M23" s="92">
        <v>7</v>
      </c>
      <c r="N23" s="91">
        <v>7</v>
      </c>
      <c r="O23" s="137">
        <v>1</v>
      </c>
      <c r="P23" s="123"/>
      <c r="Q23" s="48"/>
    </row>
    <row r="24" spans="2:17" ht="6" customHeight="1" x14ac:dyDescent="0.2">
      <c r="B24" s="111"/>
      <c r="C24" s="55"/>
      <c r="D24" s="56"/>
      <c r="E24" s="57"/>
      <c r="F24" s="61"/>
      <c r="G24" s="58"/>
      <c r="H24" s="57"/>
      <c r="I24" s="56"/>
      <c r="J24" s="56"/>
      <c r="K24" s="70"/>
      <c r="L24" s="71"/>
      <c r="M24" s="70"/>
      <c r="N24" s="117"/>
      <c r="O24" s="125"/>
      <c r="P24" s="123"/>
      <c r="Q24" s="48"/>
    </row>
    <row r="25" spans="2:17" ht="12" customHeight="1" x14ac:dyDescent="0.2">
      <c r="B25" s="110" t="s">
        <v>19</v>
      </c>
      <c r="C25" s="85">
        <v>25000</v>
      </c>
      <c r="D25" s="86">
        <v>17.5</v>
      </c>
      <c r="E25" s="87">
        <v>1000</v>
      </c>
      <c r="F25" s="88">
        <v>0.7</v>
      </c>
      <c r="G25" s="100" t="s">
        <v>49</v>
      </c>
      <c r="H25" s="90">
        <v>10</v>
      </c>
      <c r="I25" s="86">
        <v>17.5</v>
      </c>
      <c r="J25" s="91">
        <v>140</v>
      </c>
      <c r="K25" s="92">
        <v>7</v>
      </c>
      <c r="L25" s="89">
        <v>14</v>
      </c>
      <c r="M25" s="92">
        <v>7</v>
      </c>
      <c r="N25" s="91">
        <v>7</v>
      </c>
      <c r="O25" s="137">
        <v>1</v>
      </c>
      <c r="P25" s="123"/>
      <c r="Q25" s="48"/>
    </row>
    <row r="26" spans="2:17" ht="6" customHeight="1" x14ac:dyDescent="0.2">
      <c r="B26" s="111"/>
      <c r="C26" s="55"/>
      <c r="D26" s="56"/>
      <c r="E26" s="57"/>
      <c r="F26" s="61"/>
      <c r="G26" s="58"/>
      <c r="H26" s="57"/>
      <c r="I26" s="56"/>
      <c r="J26" s="56"/>
      <c r="K26" s="70"/>
      <c r="L26" s="71"/>
      <c r="M26" s="70"/>
      <c r="N26" s="117"/>
      <c r="O26" s="125"/>
      <c r="P26" s="123"/>
      <c r="Q26" s="48"/>
    </row>
    <row r="27" spans="2:17" ht="12" customHeight="1" x14ac:dyDescent="0.2">
      <c r="B27" s="110" t="s">
        <v>37</v>
      </c>
      <c r="C27" s="85">
        <v>25000</v>
      </c>
      <c r="D27" s="86">
        <v>52.5</v>
      </c>
      <c r="E27" s="87">
        <v>25000</v>
      </c>
      <c r="F27" s="88">
        <v>52.5</v>
      </c>
      <c r="G27" s="100" t="s">
        <v>49</v>
      </c>
      <c r="H27" s="90">
        <v>10</v>
      </c>
      <c r="I27" s="86">
        <v>17.5</v>
      </c>
      <c r="J27" s="91">
        <v>140</v>
      </c>
      <c r="K27" s="92">
        <v>7</v>
      </c>
      <c r="L27" s="89">
        <v>14</v>
      </c>
      <c r="M27" s="92">
        <v>7</v>
      </c>
      <c r="N27" s="91">
        <v>7</v>
      </c>
      <c r="O27" s="137">
        <v>1</v>
      </c>
      <c r="P27" s="123"/>
      <c r="Q27" s="48"/>
    </row>
    <row r="28" spans="2:17" ht="6" customHeight="1" x14ac:dyDescent="0.2">
      <c r="B28" s="111"/>
      <c r="C28" s="55"/>
      <c r="D28" s="56"/>
      <c r="E28" s="57"/>
      <c r="F28" s="61"/>
      <c r="G28" s="58"/>
      <c r="H28" s="57"/>
      <c r="I28" s="56"/>
      <c r="J28" s="56"/>
      <c r="K28" s="70"/>
      <c r="L28" s="71"/>
      <c r="M28" s="70"/>
      <c r="N28" s="117"/>
      <c r="O28" s="125"/>
      <c r="P28" s="123"/>
      <c r="Q28" s="48"/>
    </row>
    <row r="29" spans="2:17" ht="12" customHeight="1" x14ac:dyDescent="0.2">
      <c r="B29" s="110" t="s">
        <v>20</v>
      </c>
      <c r="C29" s="85">
        <v>1000</v>
      </c>
      <c r="D29" s="86">
        <v>17.5</v>
      </c>
      <c r="E29" s="87">
        <v>10</v>
      </c>
      <c r="F29" s="88">
        <v>0.17499999999999999</v>
      </c>
      <c r="G29" s="100" t="s">
        <v>49</v>
      </c>
      <c r="H29" s="90">
        <v>10</v>
      </c>
      <c r="I29" s="86">
        <v>17.5</v>
      </c>
      <c r="J29" s="91">
        <v>140</v>
      </c>
      <c r="K29" s="92">
        <v>7</v>
      </c>
      <c r="L29" s="89">
        <v>14</v>
      </c>
      <c r="M29" s="92">
        <v>7</v>
      </c>
      <c r="N29" s="91">
        <v>7</v>
      </c>
      <c r="O29" s="137">
        <v>1</v>
      </c>
      <c r="P29" s="123"/>
      <c r="Q29" s="48"/>
    </row>
    <row r="30" spans="2:17" ht="6" customHeight="1" x14ac:dyDescent="0.2">
      <c r="B30" s="111"/>
      <c r="C30" s="55"/>
      <c r="D30" s="56"/>
      <c r="E30" s="57"/>
      <c r="F30" s="61"/>
      <c r="G30" s="58"/>
      <c r="H30" s="57"/>
      <c r="I30" s="56"/>
      <c r="J30" s="56"/>
      <c r="K30" s="70"/>
      <c r="L30" s="71"/>
      <c r="M30" s="70"/>
      <c r="N30" s="117"/>
      <c r="O30" s="125"/>
      <c r="P30" s="123"/>
      <c r="Q30" s="48"/>
    </row>
    <row r="31" spans="2:17" ht="12" customHeight="1" x14ac:dyDescent="0.2">
      <c r="B31" s="110" t="s">
        <v>3</v>
      </c>
      <c r="C31" s="85">
        <v>25000</v>
      </c>
      <c r="D31" s="86">
        <v>17.5</v>
      </c>
      <c r="E31" s="87">
        <v>1000</v>
      </c>
      <c r="F31" s="88">
        <v>0.7</v>
      </c>
      <c r="G31" s="89">
        <v>140</v>
      </c>
      <c r="H31" s="90">
        <v>10</v>
      </c>
      <c r="I31" s="86">
        <v>17.5</v>
      </c>
      <c r="J31" s="91">
        <v>140</v>
      </c>
      <c r="K31" s="92">
        <v>7</v>
      </c>
      <c r="L31" s="89">
        <v>14</v>
      </c>
      <c r="M31" s="92">
        <v>7</v>
      </c>
      <c r="N31" s="91">
        <v>7</v>
      </c>
      <c r="O31" s="137">
        <v>1</v>
      </c>
      <c r="P31" s="123"/>
      <c r="Q31" s="48"/>
    </row>
    <row r="32" spans="2:17" ht="6" customHeight="1" x14ac:dyDescent="0.2">
      <c r="B32" s="111"/>
      <c r="C32" s="55"/>
      <c r="D32" s="56"/>
      <c r="E32" s="57"/>
      <c r="F32" s="61"/>
      <c r="G32" s="58"/>
      <c r="H32" s="57"/>
      <c r="I32" s="56"/>
      <c r="J32" s="56"/>
      <c r="K32" s="70"/>
      <c r="L32" s="71"/>
      <c r="M32" s="70"/>
      <c r="N32" s="117"/>
      <c r="O32" s="125"/>
      <c r="P32" s="123"/>
      <c r="Q32" s="48"/>
    </row>
    <row r="33" spans="2:17" ht="12" customHeight="1" x14ac:dyDescent="0.2">
      <c r="B33" s="112" t="s">
        <v>50</v>
      </c>
      <c r="C33" s="85">
        <v>25000</v>
      </c>
      <c r="D33" s="86">
        <v>17.5</v>
      </c>
      <c r="E33" s="87">
        <v>1000</v>
      </c>
      <c r="F33" s="88">
        <v>0.7</v>
      </c>
      <c r="G33" s="89">
        <v>700</v>
      </c>
      <c r="H33" s="90">
        <v>10</v>
      </c>
      <c r="I33" s="86">
        <v>17.5</v>
      </c>
      <c r="J33" s="91">
        <v>140</v>
      </c>
      <c r="K33" s="92">
        <v>7</v>
      </c>
      <c r="L33" s="89">
        <v>14</v>
      </c>
      <c r="M33" s="92">
        <v>7</v>
      </c>
      <c r="N33" s="91">
        <v>7</v>
      </c>
      <c r="O33" s="137">
        <v>1</v>
      </c>
      <c r="P33" s="123"/>
      <c r="Q33" s="48"/>
    </row>
    <row r="34" spans="2:17" ht="6" customHeight="1" x14ac:dyDescent="0.2">
      <c r="B34" s="111"/>
      <c r="C34" s="55"/>
      <c r="D34" s="56"/>
      <c r="E34" s="57"/>
      <c r="F34" s="61"/>
      <c r="G34" s="58"/>
      <c r="H34" s="57"/>
      <c r="I34" s="56"/>
      <c r="J34" s="56"/>
      <c r="K34" s="70"/>
      <c r="L34" s="71"/>
      <c r="M34" s="70"/>
      <c r="N34" s="117"/>
      <c r="O34" s="125"/>
      <c r="P34" s="123"/>
      <c r="Q34" s="48"/>
    </row>
    <row r="35" spans="2:17" ht="12" customHeight="1" x14ac:dyDescent="0.2">
      <c r="B35" s="110" t="s">
        <v>4</v>
      </c>
      <c r="C35" s="108">
        <v>0</v>
      </c>
      <c r="D35" s="86">
        <v>17.5</v>
      </c>
      <c r="E35" s="106">
        <v>0</v>
      </c>
      <c r="F35" s="107">
        <v>0</v>
      </c>
      <c r="G35" s="100">
        <v>17.5</v>
      </c>
      <c r="H35" s="90">
        <v>10</v>
      </c>
      <c r="I35" s="86">
        <v>17.5</v>
      </c>
      <c r="J35" s="91">
        <v>140</v>
      </c>
      <c r="K35" s="92">
        <v>7</v>
      </c>
      <c r="L35" s="89">
        <v>14</v>
      </c>
      <c r="M35" s="92">
        <v>7</v>
      </c>
      <c r="N35" s="91">
        <v>7</v>
      </c>
      <c r="O35" s="137">
        <v>1</v>
      </c>
      <c r="P35" s="123"/>
      <c r="Q35" s="48"/>
    </row>
    <row r="36" spans="2:17" ht="6" customHeight="1" thickBot="1" x14ac:dyDescent="0.25">
      <c r="B36" s="130"/>
      <c r="C36" s="55"/>
      <c r="D36" s="56"/>
      <c r="E36" s="57"/>
      <c r="F36" s="61"/>
      <c r="G36" s="58"/>
      <c r="H36" s="57"/>
      <c r="I36" s="56"/>
      <c r="J36" s="56"/>
      <c r="K36" s="70"/>
      <c r="L36" s="71"/>
      <c r="M36" s="70"/>
      <c r="N36" s="117"/>
      <c r="O36" s="125"/>
      <c r="P36" s="123"/>
      <c r="Q36" s="48"/>
    </row>
    <row r="37" spans="2:17" ht="12" customHeight="1" thickBot="1" x14ac:dyDescent="0.25">
      <c r="B37" s="131" t="s">
        <v>57</v>
      </c>
      <c r="C37" s="104">
        <v>0</v>
      </c>
      <c r="D37" s="105">
        <v>0</v>
      </c>
      <c r="E37" s="94">
        <v>0</v>
      </c>
      <c r="F37" s="95">
        <v>0</v>
      </c>
      <c r="G37" s="96">
        <v>0</v>
      </c>
      <c r="H37" s="97">
        <v>0</v>
      </c>
      <c r="I37" s="93">
        <v>10</v>
      </c>
      <c r="J37" s="98">
        <v>10</v>
      </c>
      <c r="K37" s="99">
        <v>0</v>
      </c>
      <c r="L37" s="96">
        <v>0</v>
      </c>
      <c r="M37" s="99">
        <v>0</v>
      </c>
      <c r="N37" s="98">
        <v>0</v>
      </c>
      <c r="O37" s="138">
        <v>1</v>
      </c>
      <c r="P37" s="123"/>
      <c r="Q37" s="48"/>
    </row>
    <row r="38" spans="2:17" ht="6" customHeight="1" thickBot="1" x14ac:dyDescent="0.25">
      <c r="C38" s="49"/>
      <c r="D38" s="50"/>
      <c r="E38" s="49"/>
      <c r="F38" s="50"/>
      <c r="G38" s="50"/>
      <c r="H38" s="50"/>
      <c r="I38" s="50"/>
      <c r="J38" s="50"/>
      <c r="O38" s="118"/>
    </row>
    <row r="39" spans="2:17" ht="27" customHeight="1" thickBot="1" x14ac:dyDescent="0.25">
      <c r="C39" s="169" t="s">
        <v>62</v>
      </c>
      <c r="D39" s="170"/>
      <c r="E39" s="84">
        <v>25000</v>
      </c>
      <c r="F39" s="50"/>
      <c r="G39" s="169" t="s">
        <v>58</v>
      </c>
      <c r="H39" s="170"/>
      <c r="I39" s="126">
        <v>100</v>
      </c>
      <c r="J39" s="50"/>
    </row>
  </sheetData>
  <sheetProtection algorithmName="SHA-512" hashValue="1wc1MGntmUVPtd9kDeeEtPrMFutY6Afgxxrg74U0DxdsQUBRv4csjRExnht2tzEKmHhfp/4moY6163WVQL9GKQ==" saltValue="UnQgadbm6MByTkso9CxqRA==" spinCount="100000" sheet="1" objects="1" scenarios="1" selectLockedCells="1"/>
  <mergeCells count="9">
    <mergeCell ref="O4:O5"/>
    <mergeCell ref="G39:H39"/>
    <mergeCell ref="B2:N2"/>
    <mergeCell ref="B4:B5"/>
    <mergeCell ref="C39:D39"/>
    <mergeCell ref="C4:G4"/>
    <mergeCell ref="H4:J4"/>
    <mergeCell ref="K4:L4"/>
    <mergeCell ref="M4:N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 di calcolo</vt:lpstr>
      <vt:lpstr>Tabelle</vt:lpstr>
    </vt:vector>
  </TitlesOfParts>
  <Company>Giunta Regionale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Veneto</dc:creator>
  <cp:lastModifiedBy>Administrator</cp:lastModifiedBy>
  <cp:lastPrinted>2006-07-26T13:46:38Z</cp:lastPrinted>
  <dcterms:created xsi:type="dcterms:W3CDTF">2004-06-22T08:22:02Z</dcterms:created>
  <dcterms:modified xsi:type="dcterms:W3CDTF">2020-05-08T11:24:16Z</dcterms:modified>
</cp:coreProperties>
</file>